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11640" activeTab="0"/>
  </bookViews>
  <sheets>
    <sheet name="VISU" sheetId="1" r:id="rId1"/>
    <sheet name="rehuntarve- ym lask. malliksi" sheetId="2" r:id="rId2"/>
    <sheet name="VISU malliksi" sheetId="3" r:id="rId3"/>
  </sheets>
  <definedNames/>
  <calcPr fullCalcOnLoad="1"/>
</workbook>
</file>

<file path=xl/sharedStrings.xml><?xml version="1.0" encoding="utf-8"?>
<sst xmlns="http://schemas.openxmlformats.org/spreadsheetml/2006/main" count="720" uniqueCount="130">
  <si>
    <t>VILJELYSUUNNITELMA</t>
  </si>
  <si>
    <t>lehmiä</t>
  </si>
  <si>
    <t>0,5-1v nautoja</t>
  </si>
  <si>
    <t>vasikoita</t>
  </si>
  <si>
    <t>1-2v nautoja</t>
  </si>
  <si>
    <t>emakoita</t>
  </si>
  <si>
    <t>lihasikoja/vuosi</t>
  </si>
  <si>
    <t>Karjan määrä</t>
  </si>
  <si>
    <t>Muita rehuntarpeeseen vaikuttavia tekijöitä</t>
  </si>
  <si>
    <t>lehmien keskipaino</t>
  </si>
  <si>
    <t>keskituotos EKM/vuosi</t>
  </si>
  <si>
    <t>Ry-tarvelaskelma</t>
  </si>
  <si>
    <t>http://kotisivu.dnainternet.net/matpekk/kasvisivut/visu.htm</t>
  </si>
  <si>
    <t>(ks ohjeet ja kaavat:  )</t>
  </si>
  <si>
    <t>Suunniteltu ruokinta</t>
  </si>
  <si>
    <t>laidun</t>
  </si>
  <si>
    <t>säilörehu</t>
  </si>
  <si>
    <t>heinä</t>
  </si>
  <si>
    <t>väkirehu</t>
  </si>
  <si>
    <t>%</t>
  </si>
  <si>
    <t>yhteensä</t>
  </si>
  <si>
    <t>nautayksikköä kohden</t>
  </si>
  <si>
    <t>koko karjalle</t>
  </si>
  <si>
    <t>ry/ny</t>
  </si>
  <si>
    <t>ry/koko karja</t>
  </si>
  <si>
    <t>Satotasoarvio ry/ha</t>
  </si>
  <si>
    <t>Peltoalan tarve ha</t>
  </si>
  <si>
    <t>NURMI/VILJA - SUHDELUKU</t>
  </si>
  <si>
    <t>lohko</t>
  </si>
  <si>
    <t>ala</t>
  </si>
  <si>
    <t>N3</t>
  </si>
  <si>
    <t>O+Ns</t>
  </si>
  <si>
    <t>N1</t>
  </si>
  <si>
    <t>N2</t>
  </si>
  <si>
    <t>K</t>
  </si>
  <si>
    <t xml:space="preserve">nurmiala yht. </t>
  </si>
  <si>
    <t>PELLONKÄYTTÖTAULUKKO</t>
  </si>
  <si>
    <t>N4</t>
  </si>
  <si>
    <t>Kierto:</t>
  </si>
  <si>
    <t>MALLI (tyhjennä solut kun aloitat tehdä omalle tilallesi)</t>
  </si>
  <si>
    <t>1a Pihapelto a</t>
  </si>
  <si>
    <t>1b Pihapelto b</t>
  </si>
  <si>
    <t>1c Rantapala</t>
  </si>
  <si>
    <t xml:space="preserve">2a peräsuo </t>
  </si>
  <si>
    <t>2b tientaus</t>
  </si>
  <si>
    <t>3a myllysuo a</t>
  </si>
  <si>
    <t>3b vuokramaa</t>
  </si>
  <si>
    <t>4 Rinne</t>
  </si>
  <si>
    <t>5 Suopelto</t>
  </si>
  <si>
    <t xml:space="preserve">Lannoitussuunnitelma </t>
  </si>
  <si>
    <r>
      <t> </t>
    </r>
    <r>
      <rPr>
        <sz val="10"/>
        <color indexed="8"/>
        <rFont val="Arial"/>
        <family val="2"/>
      </rPr>
      <t xml:space="preserve"> </t>
    </r>
  </si>
  <si>
    <r>
      <t> </t>
    </r>
    <r>
      <rPr>
        <b/>
        <sz val="10"/>
        <color indexed="8"/>
        <rFont val="Arial"/>
        <family val="2"/>
      </rPr>
      <t xml:space="preserve"> </t>
    </r>
  </si>
  <si>
    <t xml:space="preserve">tekijä: </t>
  </si>
  <si>
    <t xml:space="preserve">          lohko </t>
  </si>
  <si>
    <t xml:space="preserve">maaperä </t>
  </si>
  <si>
    <t xml:space="preserve">ravinne- tarve </t>
  </si>
  <si>
    <t xml:space="preserve">karjanlanta </t>
  </si>
  <si>
    <t xml:space="preserve">lannasta ravinteita </t>
  </si>
  <si>
    <t xml:space="preserve">vajausta vielä </t>
  </si>
  <si>
    <t xml:space="preserve">väkilannoitteet </t>
  </si>
  <si>
    <t xml:space="preserve">tase </t>
  </si>
  <si>
    <r>
      <t xml:space="preserve">tunnus </t>
    </r>
    <r>
      <rPr>
        <i/>
        <sz val="8"/>
        <color indexed="8"/>
        <rFont val="Arial"/>
        <family val="2"/>
      </rPr>
      <t>j</t>
    </r>
    <r>
      <rPr>
        <b/>
        <i/>
        <sz val="8"/>
        <color indexed="8"/>
        <rFont val="Arial"/>
        <family val="2"/>
      </rPr>
      <t>a nimi</t>
    </r>
  </si>
  <si>
    <t xml:space="preserve">....................ala </t>
  </si>
  <si>
    <t xml:space="preserve">kasvi </t>
  </si>
  <si>
    <t xml:space="preserve">esikasvi </t>
  </si>
  <si>
    <t xml:space="preserve">maalaji </t>
  </si>
  <si>
    <t xml:space="preserve">P-tila </t>
  </si>
  <si>
    <t xml:space="preserve">K-tila </t>
  </si>
  <si>
    <t xml:space="preserve">....N </t>
  </si>
  <si>
    <t xml:space="preserve">.....P </t>
  </si>
  <si>
    <t xml:space="preserve">K </t>
  </si>
  <si>
    <t xml:space="preserve">LAJI </t>
  </si>
  <si>
    <t xml:space="preserve">määrä </t>
  </si>
  <si>
    <t xml:space="preserve">N </t>
  </si>
  <si>
    <t xml:space="preserve">P </t>
  </si>
  <si>
    <t xml:space="preserve">VÄKIL. </t>
  </si>
  <si>
    <t xml:space="preserve">tase N </t>
  </si>
  <si>
    <t xml:space="preserve">tase P </t>
  </si>
  <si>
    <t xml:space="preserve">tase K </t>
  </si>
  <si>
    <t xml:space="preserve">15b                    mallilohko   </t>
  </si>
  <si>
    <r>
      <t>9,93  </t>
    </r>
    <r>
      <rPr>
        <sz val="8"/>
        <color indexed="8"/>
        <rFont val="Arial"/>
        <family val="0"/>
      </rPr>
      <t xml:space="preserve"> </t>
    </r>
  </si>
  <si>
    <r>
      <t>ohra Erkki  </t>
    </r>
    <r>
      <rPr>
        <sz val="8"/>
        <color indexed="8"/>
        <rFont val="Arial"/>
        <family val="0"/>
      </rPr>
      <t xml:space="preserve"> </t>
    </r>
  </si>
  <si>
    <t xml:space="preserve">nurmi   </t>
  </si>
  <si>
    <r>
      <t>mHHt  </t>
    </r>
    <r>
      <rPr>
        <sz val="8"/>
        <color indexed="8"/>
        <rFont val="Arial"/>
        <family val="0"/>
      </rPr>
      <t xml:space="preserve"> </t>
    </r>
  </si>
  <si>
    <r>
      <t>85 </t>
    </r>
    <r>
      <rPr>
        <b/>
        <sz val="10"/>
        <color indexed="8"/>
        <rFont val="Arial"/>
        <family val="2"/>
      </rPr>
      <t xml:space="preserve"> </t>
    </r>
  </si>
  <si>
    <r>
      <t>20 </t>
    </r>
    <r>
      <rPr>
        <b/>
        <sz val="10"/>
        <color indexed="8"/>
        <rFont val="Arial"/>
        <family val="2"/>
      </rPr>
      <t xml:space="preserve"> </t>
    </r>
  </si>
  <si>
    <t>liete, nauta</t>
  </si>
  <si>
    <t>30t/ha</t>
  </si>
  <si>
    <r>
      <t>kvY4 200/ha </t>
    </r>
    <r>
      <rPr>
        <b/>
        <sz val="10"/>
        <color indexed="8"/>
        <rFont val="Arial"/>
        <family val="2"/>
      </rPr>
      <t xml:space="preserve"> </t>
    </r>
  </si>
  <si>
    <t xml:space="preserve">  </t>
  </si>
  <si>
    <t>Tätä lomaketta saa vapaasti muokata mieleiseksi ja oman tilan tarpeisiin sopivaksi</t>
  </si>
  <si>
    <t>tilalle,</t>
  </si>
  <si>
    <t>Malliksi täytetyt osuudet taulukoista kannattaa tyhjentää!</t>
  </si>
  <si>
    <t>(tyhjennä allaolevasta lannoitussuunnitelmastakin solut kun aloitat tehdä omalle tilallesi)</t>
  </si>
  <si>
    <t>Malli: (älä tyhjennä… voit kyllä muuttaa nämä vastaamaan taulukossa käyttämiäsi lyhenteitä)</t>
  </si>
  <si>
    <t>koodi</t>
  </si>
  <si>
    <t>N5</t>
  </si>
  <si>
    <t>O</t>
  </si>
  <si>
    <t>K+Ns</t>
  </si>
  <si>
    <t>(tältä riviltä Excel ottaa merkinnät alempana olevissa keltaisissa soluissa tapahtuvaan laskentaan)</t>
  </si>
  <si>
    <t xml:space="preserve">vilja ym   </t>
  </si>
  <si>
    <t>YHTEENSÄ</t>
  </si>
  <si>
    <t>Ry-tarve</t>
  </si>
  <si>
    <t>MALLI</t>
  </si>
  <si>
    <t>tilalle</t>
  </si>
  <si>
    <t>Yht ny</t>
  </si>
  <si>
    <t>Energiantarve maitoon</t>
  </si>
  <si>
    <t>Energiantarve elatukseen</t>
  </si>
  <si>
    <t>YHTEENSÄ RY/NY</t>
  </si>
  <si>
    <t xml:space="preserve">NURMIA YHTEENSÄ </t>
  </si>
  <si>
    <t>VILJAA</t>
  </si>
  <si>
    <t>NURMI/VILJA - SUHDELUKU NOIN</t>
  </si>
  <si>
    <t>12 / 6</t>
  </si>
  <si>
    <t>SIIS NURMEA KAKSI KERTAA NIIN PALJON KUIN VILJAA</t>
  </si>
  <si>
    <t>VILJELYKIERTO</t>
  </si>
  <si>
    <t>N1/N2/N3/N4/V1/V+Ns</t>
  </si>
  <si>
    <t>Siis pellot jaetaan kuuteen tasasuuruiseen lohkoon ( jos peltoa on tuo tarvittava 18 ha)</t>
  </si>
  <si>
    <t>Tätä jakoa ja uuden viljelykierron käynnistämistä varten tarvitaan peltoja koskevat tiedot:</t>
  </si>
  <si>
    <t>kartta lohkoineen ja pinta-aloineen</t>
  </si>
  <si>
    <t>viime vuoden (ja ehkä sitä edeltävänkin) vilelykasvi</t>
  </si>
  <si>
    <t>nurmien osalta tieto nurmen iästä</t>
  </si>
  <si>
    <t>Lannoituksen suunnittelua varten tarvitaan tieto lohkojen viljavuudesta, sekä käytettävän karjanlannan määrä.</t>
  </si>
  <si>
    <t>ks ohjeet ja kaavat:)</t>
  </si>
  <si>
    <t>YHTEENSÄ ny</t>
  </si>
  <si>
    <t>24/14, noin 3/2</t>
  </si>
  <si>
    <t>tuli 5-vuotinen kierto</t>
  </si>
  <si>
    <t>Katso myös tämän tiedoston muut "lehdet", malliksi!</t>
  </si>
  <si>
    <t>Allaolevaan taulukkoon kasvulohkojen nimet, alat ja vuosittain viljeltävä kasvi</t>
  </si>
  <si>
    <t>Sinertävät kentät on tarkoitettu täytettäviksi</t>
  </si>
  <si>
    <t>http://mattipekkarinen.net/kasvisivut/visu.htm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</si>
</sst>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0.0000"/>
    <numFmt numFmtId="169" formatCode="0.000"/>
  </numFmts>
  <fonts count="2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10"/>
      <name val="Arial"/>
      <family val="2"/>
    </font>
    <font>
      <sz val="10"/>
      <color indexed="22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b/>
      <sz val="10"/>
      <color indexed="10"/>
      <name val="Arial"/>
      <family val="2"/>
    </font>
    <font>
      <i/>
      <sz val="20"/>
      <name val="Arial"/>
      <family val="2"/>
    </font>
    <font>
      <sz val="20"/>
      <color indexed="10"/>
      <name val="Arial"/>
      <family val="0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6" fillId="0" borderId="5" xfId="0" applyFont="1" applyFill="1" applyBorder="1" applyAlignment="1" applyProtection="1">
      <alignment wrapText="1"/>
      <protection/>
    </xf>
    <xf numFmtId="0" fontId="1" fillId="3" borderId="6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0" fontId="1" fillId="4" borderId="8" xfId="0" applyFont="1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horizontal="right" vertical="top" wrapText="1"/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13" fillId="5" borderId="9" xfId="0" applyFont="1" applyFill="1" applyBorder="1" applyAlignment="1" applyProtection="1">
      <alignment vertical="top" wrapText="1"/>
      <protection locked="0"/>
    </xf>
    <xf numFmtId="0" fontId="13" fillId="5" borderId="10" xfId="0" applyFont="1" applyFill="1" applyBorder="1" applyAlignment="1" applyProtection="1">
      <alignment vertical="top" wrapText="1"/>
      <protection locked="0"/>
    </xf>
    <xf numFmtId="0" fontId="14" fillId="5" borderId="4" xfId="0" applyFont="1" applyFill="1" applyBorder="1" applyAlignment="1" applyProtection="1">
      <alignment horizontal="right" vertical="top" wrapText="1"/>
      <protection locked="0"/>
    </xf>
    <xf numFmtId="0" fontId="11" fillId="5" borderId="4" xfId="0" applyFont="1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horizontal="right" vertical="top" wrapText="1"/>
      <protection locked="0"/>
    </xf>
    <xf numFmtId="0" fontId="10" fillId="5" borderId="4" xfId="0" applyFont="1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5" borderId="12" xfId="0" applyFill="1" applyBorder="1" applyAlignment="1" applyProtection="1">
      <alignment vertical="top" wrapText="1"/>
      <protection locked="0"/>
    </xf>
    <xf numFmtId="0" fontId="0" fillId="5" borderId="4" xfId="0" applyFill="1" applyBorder="1" applyAlignment="1" applyProtection="1">
      <alignment vertical="top" wrapText="1"/>
      <protection locked="0"/>
    </xf>
    <xf numFmtId="0" fontId="11" fillId="5" borderId="4" xfId="0" applyFont="1" applyFill="1" applyBorder="1" applyAlignment="1" applyProtection="1">
      <alignment horizontal="right" vertical="top" wrapText="1"/>
      <protection locked="0"/>
    </xf>
    <xf numFmtId="0" fontId="2" fillId="6" borderId="4" xfId="0" applyFont="1" applyFill="1" applyBorder="1" applyAlignment="1" applyProtection="1">
      <alignment wrapText="1"/>
      <protection/>
    </xf>
    <xf numFmtId="0" fontId="17" fillId="0" borderId="13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7" borderId="19" xfId="0" applyFont="1" applyFill="1" applyBorder="1" applyAlignment="1" applyProtection="1">
      <alignment wrapText="1"/>
      <protection locked="0"/>
    </xf>
    <xf numFmtId="0" fontId="0" fillId="0" borderId="22" xfId="0" applyBorder="1" applyAlignment="1" applyProtection="1">
      <alignment/>
      <protection locked="0"/>
    </xf>
    <xf numFmtId="0" fontId="1" fillId="6" borderId="13" xfId="0" applyFont="1" applyFill="1" applyBorder="1" applyAlignment="1">
      <alignment/>
    </xf>
    <xf numFmtId="0" fontId="0" fillId="6" borderId="13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17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17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8" fillId="5" borderId="11" xfId="0" applyFont="1" applyFill="1" applyBorder="1" applyAlignment="1" applyProtection="1">
      <alignment vertical="top" wrapText="1"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0" fillId="7" borderId="22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21" xfId="0" applyFill="1" applyBorder="1" applyAlignment="1" applyProtection="1">
      <alignment/>
      <protection locked="0"/>
    </xf>
    <xf numFmtId="0" fontId="2" fillId="7" borderId="3" xfId="0" applyFont="1" applyFill="1" applyBorder="1" applyAlignment="1" applyProtection="1">
      <alignment wrapText="1"/>
      <protection locked="0"/>
    </xf>
    <xf numFmtId="0" fontId="2" fillId="7" borderId="4" xfId="0" applyFont="1" applyFill="1" applyBorder="1" applyAlignment="1" applyProtection="1">
      <alignment wrapText="1"/>
      <protection locked="0"/>
    </xf>
    <xf numFmtId="0" fontId="0" fillId="7" borderId="4" xfId="0" applyFill="1" applyBorder="1" applyAlignment="1" applyProtection="1">
      <alignment wrapText="1"/>
      <protection locked="0"/>
    </xf>
    <xf numFmtId="0" fontId="7" fillId="7" borderId="4" xfId="0" applyFont="1" applyFill="1" applyBorder="1" applyAlignment="1" applyProtection="1">
      <alignment wrapText="1"/>
      <protection locked="0"/>
    </xf>
    <xf numFmtId="0" fontId="0" fillId="7" borderId="4" xfId="0" applyFill="1" applyBorder="1" applyAlignment="1" applyProtection="1">
      <alignment horizontal="right" vertical="top" wrapText="1"/>
      <protection locked="0"/>
    </xf>
    <xf numFmtId="0" fontId="9" fillId="7" borderId="4" xfId="0" applyFont="1" applyFill="1" applyBorder="1" applyAlignment="1" applyProtection="1">
      <alignment vertical="top" wrapText="1"/>
      <protection locked="0"/>
    </xf>
    <xf numFmtId="0" fontId="13" fillId="7" borderId="9" xfId="0" applyFont="1" applyFill="1" applyBorder="1" applyAlignment="1" applyProtection="1">
      <alignment vertical="top" wrapText="1"/>
      <protection locked="0"/>
    </xf>
    <xf numFmtId="0" fontId="13" fillId="7" borderId="10" xfId="0" applyFont="1" applyFill="1" applyBorder="1" applyAlignment="1" applyProtection="1">
      <alignment vertical="top" wrapText="1"/>
      <protection locked="0"/>
    </xf>
    <xf numFmtId="0" fontId="14" fillId="7" borderId="4" xfId="0" applyFont="1" applyFill="1" applyBorder="1" applyAlignment="1" applyProtection="1">
      <alignment horizontal="right" vertical="top" wrapText="1"/>
      <protection locked="0"/>
    </xf>
    <xf numFmtId="0" fontId="11" fillId="7" borderId="4" xfId="0" applyFont="1" applyFill="1" applyBorder="1" applyAlignment="1" applyProtection="1">
      <alignment vertical="top" wrapText="1"/>
      <protection locked="0"/>
    </xf>
    <xf numFmtId="0" fontId="2" fillId="7" borderId="4" xfId="0" applyFont="1" applyFill="1" applyBorder="1" applyAlignment="1" applyProtection="1">
      <alignment horizontal="right" vertical="top" wrapText="1"/>
      <protection locked="0"/>
    </xf>
    <xf numFmtId="0" fontId="10" fillId="7" borderId="4" xfId="0" applyFont="1" applyFill="1" applyBorder="1" applyAlignment="1" applyProtection="1">
      <alignment vertical="top" wrapText="1"/>
      <protection locked="0"/>
    </xf>
    <xf numFmtId="0" fontId="0" fillId="7" borderId="11" xfId="0" applyFill="1" applyBorder="1" applyAlignment="1" applyProtection="1">
      <alignment vertical="top" wrapText="1"/>
      <protection locked="0"/>
    </xf>
    <xf numFmtId="0" fontId="0" fillId="7" borderId="12" xfId="0" applyFill="1" applyBorder="1" applyAlignment="1" applyProtection="1">
      <alignment vertical="top" wrapText="1"/>
      <protection locked="0"/>
    </xf>
    <xf numFmtId="0" fontId="0" fillId="7" borderId="4" xfId="0" applyFill="1" applyBorder="1" applyAlignment="1" applyProtection="1">
      <alignment vertical="top" wrapText="1"/>
      <protection locked="0"/>
    </xf>
    <xf numFmtId="0" fontId="11" fillId="7" borderId="4" xfId="0" applyFont="1" applyFill="1" applyBorder="1" applyAlignment="1" applyProtection="1">
      <alignment horizontal="right" vertical="top" wrapText="1"/>
      <protection locked="0"/>
    </xf>
    <xf numFmtId="0" fontId="2" fillId="7" borderId="0" xfId="0" applyFont="1" applyFill="1" applyAlignment="1" applyProtection="1">
      <alignment/>
      <protection locked="0"/>
    </xf>
    <xf numFmtId="0" fontId="10" fillId="7" borderId="11" xfId="0" applyFont="1" applyFill="1" applyBorder="1" applyAlignment="1" applyProtection="1">
      <alignment vertical="top" wrapText="1"/>
      <protection locked="0"/>
    </xf>
    <xf numFmtId="0" fontId="10" fillId="7" borderId="12" xfId="0" applyFont="1" applyFill="1" applyBorder="1" applyAlignment="1" applyProtection="1">
      <alignment vertical="top" wrapText="1"/>
      <protection locked="0"/>
    </xf>
    <xf numFmtId="0" fontId="13" fillId="7" borderId="24" xfId="0" applyFont="1" applyFill="1" applyBorder="1" applyAlignment="1" applyProtection="1">
      <alignment horizontal="center" vertical="top" wrapText="1"/>
      <protection locked="0"/>
    </xf>
    <xf numFmtId="0" fontId="13" fillId="7" borderId="9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center" wrapText="1"/>
      <protection locked="0"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vertical="top" wrapText="1"/>
      <protection locked="0"/>
    </xf>
    <xf numFmtId="0" fontId="0" fillId="7" borderId="12" xfId="0" applyFill="1" applyBorder="1" applyAlignment="1" applyProtection="1">
      <alignment vertical="top" wrapText="1"/>
      <protection locked="0"/>
    </xf>
    <xf numFmtId="0" fontId="9" fillId="7" borderId="27" xfId="0" applyFont="1" applyFill="1" applyBorder="1" applyAlignment="1" applyProtection="1">
      <alignment vertical="top" wrapText="1"/>
      <protection locked="0"/>
    </xf>
    <xf numFmtId="0" fontId="9" fillId="7" borderId="28" xfId="0" applyFont="1" applyFill="1" applyBorder="1" applyAlignment="1" applyProtection="1">
      <alignment vertical="top" wrapText="1"/>
      <protection locked="0"/>
    </xf>
    <xf numFmtId="0" fontId="9" fillId="7" borderId="29" xfId="0" applyFont="1" applyFill="1" applyBorder="1" applyAlignment="1" applyProtection="1">
      <alignment vertical="top" wrapText="1"/>
      <protection locked="0"/>
    </xf>
    <xf numFmtId="0" fontId="11" fillId="7" borderId="30" xfId="0" applyFont="1" applyFill="1" applyBorder="1" applyAlignment="1" applyProtection="1">
      <alignment vertical="top" wrapText="1"/>
      <protection locked="0"/>
    </xf>
    <xf numFmtId="0" fontId="11" fillId="7" borderId="31" xfId="0" applyFont="1" applyFill="1" applyBorder="1" applyAlignment="1" applyProtection="1">
      <alignment vertical="top" wrapText="1"/>
      <protection locked="0"/>
    </xf>
    <xf numFmtId="0" fontId="0" fillId="7" borderId="32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locked="0"/>
    </xf>
    <xf numFmtId="0" fontId="8" fillId="7" borderId="11" xfId="0" applyFont="1" applyFill="1" applyBorder="1" applyAlignment="1" applyProtection="1">
      <alignment vertical="top" wrapText="1"/>
      <protection locked="0"/>
    </xf>
    <xf numFmtId="0" fontId="8" fillId="7" borderId="34" xfId="0" applyFont="1" applyFill="1" applyBorder="1" applyAlignment="1" applyProtection="1">
      <alignment vertical="top" wrapText="1"/>
      <protection locked="0"/>
    </xf>
    <xf numFmtId="0" fontId="8" fillId="7" borderId="12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2" fillId="6" borderId="13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vertical="top" wrapText="1"/>
      <protection locked="0"/>
    </xf>
    <xf numFmtId="0" fontId="8" fillId="5" borderId="12" xfId="0" applyFont="1" applyFill="1" applyBorder="1" applyAlignment="1" applyProtection="1">
      <alignment vertical="top" wrapText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0" fillId="5" borderId="12" xfId="0" applyFill="1" applyBorder="1" applyAlignment="1" applyProtection="1">
      <alignment vertical="top" wrapText="1"/>
      <protection locked="0"/>
    </xf>
    <xf numFmtId="0" fontId="9" fillId="5" borderId="27" xfId="0" applyFont="1" applyFill="1" applyBorder="1" applyAlignment="1" applyProtection="1">
      <alignment vertical="top" wrapText="1"/>
      <protection locked="0"/>
    </xf>
    <xf numFmtId="0" fontId="9" fillId="5" borderId="28" xfId="0" applyFont="1" applyFill="1" applyBorder="1" applyAlignment="1" applyProtection="1">
      <alignment vertical="top" wrapText="1"/>
      <protection locked="0"/>
    </xf>
    <xf numFmtId="0" fontId="9" fillId="5" borderId="29" xfId="0" applyFont="1" applyFill="1" applyBorder="1" applyAlignment="1" applyProtection="1">
      <alignment vertical="top" wrapText="1"/>
      <protection locked="0"/>
    </xf>
    <xf numFmtId="0" fontId="11" fillId="5" borderId="30" xfId="0" applyFont="1" applyFill="1" applyBorder="1" applyAlignment="1" applyProtection="1">
      <alignment vertical="top" wrapText="1"/>
      <protection locked="0"/>
    </xf>
    <xf numFmtId="0" fontId="11" fillId="5" borderId="31" xfId="0" applyFont="1" applyFill="1" applyBorder="1" applyAlignment="1" applyProtection="1">
      <alignment vertical="top" wrapText="1"/>
      <protection locked="0"/>
    </xf>
    <xf numFmtId="0" fontId="10" fillId="5" borderId="11" xfId="0" applyFont="1" applyFill="1" applyBorder="1" applyAlignment="1" applyProtection="1">
      <alignment vertical="top" wrapText="1"/>
      <protection locked="0"/>
    </xf>
    <xf numFmtId="0" fontId="10" fillId="5" borderId="12" xfId="0" applyFont="1" applyFill="1" applyBorder="1" applyAlignment="1" applyProtection="1">
      <alignment vertical="top" wrapText="1"/>
      <protection locked="0"/>
    </xf>
    <xf numFmtId="0" fontId="13" fillId="5" borderId="24" xfId="0" applyFont="1" applyFill="1" applyBorder="1" applyAlignment="1" applyProtection="1">
      <alignment horizontal="center" vertical="top" wrapText="1"/>
      <protection locked="0"/>
    </xf>
    <xf numFmtId="0" fontId="13" fillId="5" borderId="9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otisivu.dnainternet.net/matpekk/kasvisivut/visu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otisivu.dnainternet.net/matpekk/kasvisivut/visu.ht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28"/>
  <sheetViews>
    <sheetView tabSelected="1" workbookViewId="0" topLeftCell="A1">
      <selection activeCell="J5" sqref="J5"/>
    </sheetView>
  </sheetViews>
  <sheetFormatPr defaultColWidth="9.140625" defaultRowHeight="12.75"/>
  <cols>
    <col min="1" max="1" width="22.00390625" style="1" customWidth="1"/>
    <col min="2" max="2" width="9.851562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140625" style="1" customWidth="1"/>
    <col min="7" max="7" width="9.00390625" style="1" customWidth="1"/>
    <col min="8" max="16384" width="9.140625" style="1" customWidth="1"/>
  </cols>
  <sheetData>
    <row r="2" spans="3:17" ht="27" thickBot="1">
      <c r="C2" s="42" t="s">
        <v>0</v>
      </c>
      <c r="D2" s="40"/>
      <c r="E2" s="39"/>
      <c r="F2" s="39"/>
      <c r="G2" s="39"/>
      <c r="H2" s="39"/>
      <c r="I2" s="39"/>
      <c r="J2" s="39"/>
      <c r="K2" s="41" t="s">
        <v>91</v>
      </c>
      <c r="L2" s="41" t="s">
        <v>52</v>
      </c>
      <c r="M2" s="41"/>
      <c r="N2" s="41"/>
      <c r="O2" s="41"/>
      <c r="P2" s="41"/>
      <c r="Q2" s="41"/>
    </row>
    <row r="3" ht="13.5" thickTop="1"/>
    <row r="4" spans="8:10" ht="12.75">
      <c r="H4" s="86" t="s">
        <v>122</v>
      </c>
      <c r="I4" s="86"/>
      <c r="J4" s="87" t="s">
        <v>129</v>
      </c>
    </row>
    <row r="5" spans="1:10" ht="12.75">
      <c r="A5" s="43" t="s">
        <v>90</v>
      </c>
      <c r="H5" s="86"/>
      <c r="I5" s="86"/>
      <c r="J5" s="86"/>
    </row>
    <row r="6" ht="12.75">
      <c r="A6" s="43" t="s">
        <v>92</v>
      </c>
    </row>
    <row r="7" ht="12.75">
      <c r="A7" s="43" t="s">
        <v>126</v>
      </c>
    </row>
    <row r="8" spans="1:3" ht="12.75">
      <c r="A8" s="115" t="s">
        <v>128</v>
      </c>
      <c r="B8" s="115"/>
      <c r="C8" s="115"/>
    </row>
    <row r="11" spans="1:10" ht="26.25" thickBot="1">
      <c r="A11" s="44" t="s">
        <v>7</v>
      </c>
      <c r="B11" s="45" t="s">
        <v>1</v>
      </c>
      <c r="C11" s="45" t="s">
        <v>4</v>
      </c>
      <c r="D11" s="45" t="s">
        <v>2</v>
      </c>
      <c r="E11" s="45" t="s">
        <v>3</v>
      </c>
      <c r="F11" s="45" t="s">
        <v>5</v>
      </c>
      <c r="G11" s="51" t="s">
        <v>6</v>
      </c>
      <c r="H11" s="51"/>
      <c r="I11" s="51"/>
      <c r="J11" s="3" t="s">
        <v>123</v>
      </c>
    </row>
    <row r="12" spans="1:10" ht="12.75">
      <c r="A12" s="47"/>
      <c r="B12" s="93"/>
      <c r="C12" s="93"/>
      <c r="D12" s="93"/>
      <c r="E12" s="93"/>
      <c r="F12" s="93"/>
      <c r="G12" s="93"/>
      <c r="H12" s="93"/>
      <c r="I12" s="93"/>
      <c r="J12" s="94"/>
    </row>
    <row r="13" ht="21.75" customHeight="1"/>
    <row r="14" spans="1:10" ht="39" thickBot="1">
      <c r="A14" s="50" t="s">
        <v>8</v>
      </c>
      <c r="B14" s="51" t="s">
        <v>9</v>
      </c>
      <c r="C14" s="51" t="s">
        <v>10</v>
      </c>
      <c r="D14" s="51"/>
      <c r="E14" s="51"/>
      <c r="F14" s="51"/>
      <c r="G14" s="51"/>
      <c r="H14" s="51"/>
      <c r="I14" s="51"/>
      <c r="J14" s="3"/>
    </row>
    <row r="15" spans="1:10" ht="12.75">
      <c r="A15" s="47"/>
      <c r="B15" s="93"/>
      <c r="C15" s="93"/>
      <c r="D15" s="93"/>
      <c r="E15" s="93"/>
      <c r="F15" s="93"/>
      <c r="G15" s="93"/>
      <c r="H15" s="93"/>
      <c r="I15" s="93"/>
      <c r="J15" s="93"/>
    </row>
    <row r="18" ht="13.5" thickBot="1">
      <c r="A18" s="2" t="s">
        <v>102</v>
      </c>
    </row>
    <row r="19" spans="1:2" ht="13.5" thickBot="1">
      <c r="A19" s="53" t="s">
        <v>21</v>
      </c>
      <c r="B19" s="95"/>
    </row>
    <row r="20" spans="1:2" ht="12.75">
      <c r="A20" s="55" t="s">
        <v>22</v>
      </c>
      <c r="B20" s="96"/>
    </row>
    <row r="25" ht="13.5" thickBot="1"/>
    <row r="26" spans="1:9" ht="13.5" thickBot="1">
      <c r="A26" s="83" t="s">
        <v>14</v>
      </c>
      <c r="B26" s="53" t="s">
        <v>15</v>
      </c>
      <c r="C26" s="53" t="s">
        <v>16</v>
      </c>
      <c r="D26" s="53" t="s">
        <v>17</v>
      </c>
      <c r="E26" s="54" t="s">
        <v>18</v>
      </c>
      <c r="F26" s="53"/>
      <c r="G26" s="53"/>
      <c r="H26" s="53"/>
      <c r="I26" s="53" t="s">
        <v>20</v>
      </c>
    </row>
    <row r="27" spans="1:9" ht="13.5" thickBot="1">
      <c r="A27" s="84" t="s">
        <v>19</v>
      </c>
      <c r="B27" s="97"/>
      <c r="C27" s="97"/>
      <c r="D27" s="97"/>
      <c r="E27" s="95"/>
      <c r="F27" s="97"/>
      <c r="G27" s="97"/>
      <c r="H27" s="97"/>
      <c r="I27" s="97"/>
    </row>
    <row r="28" spans="1:9" ht="13.5" thickBot="1">
      <c r="A28" s="84" t="s">
        <v>23</v>
      </c>
      <c r="B28" s="97"/>
      <c r="C28" s="97"/>
      <c r="D28" s="97"/>
      <c r="E28" s="95"/>
      <c r="F28" s="97"/>
      <c r="G28" s="97"/>
      <c r="H28" s="97"/>
      <c r="I28" s="97"/>
    </row>
    <row r="29" spans="1:9" ht="12.75">
      <c r="A29" s="85" t="s">
        <v>24</v>
      </c>
      <c r="B29" s="98"/>
      <c r="C29" s="98"/>
      <c r="D29" s="98"/>
      <c r="E29" s="96"/>
      <c r="F29" s="98"/>
      <c r="G29" s="98"/>
      <c r="H29" s="98"/>
      <c r="I29" s="98"/>
    </row>
    <row r="33" ht="13.5" thickBot="1"/>
    <row r="34" spans="1:9" ht="13.5" thickBot="1">
      <c r="A34" s="83" t="s">
        <v>25</v>
      </c>
      <c r="B34" s="53" t="s">
        <v>15</v>
      </c>
      <c r="C34" s="53" t="s">
        <v>16</v>
      </c>
      <c r="D34" s="53" t="s">
        <v>17</v>
      </c>
      <c r="E34" s="53" t="s">
        <v>18</v>
      </c>
      <c r="F34" s="53"/>
      <c r="G34" s="53"/>
      <c r="H34" s="53"/>
      <c r="I34" s="53"/>
    </row>
    <row r="35" spans="1:9" ht="12.75">
      <c r="A35" s="55"/>
      <c r="B35" s="98"/>
      <c r="C35" s="98"/>
      <c r="D35" s="98"/>
      <c r="E35" s="98"/>
      <c r="F35" s="98"/>
      <c r="G35" s="98"/>
      <c r="H35" s="98"/>
      <c r="I35" s="98"/>
    </row>
    <row r="37" ht="13.5" thickBot="1"/>
    <row r="38" spans="1:9" ht="13.5" thickBot="1">
      <c r="A38" s="83" t="s">
        <v>26</v>
      </c>
      <c r="B38" s="53" t="s">
        <v>15</v>
      </c>
      <c r="C38" s="53" t="s">
        <v>16</v>
      </c>
      <c r="D38" s="53" t="s">
        <v>17</v>
      </c>
      <c r="E38" s="53" t="s">
        <v>18</v>
      </c>
      <c r="F38" s="53"/>
      <c r="G38" s="53"/>
      <c r="H38" s="53"/>
      <c r="I38" s="53"/>
    </row>
    <row r="39" spans="1:9" ht="12.75">
      <c r="A39" s="55"/>
      <c r="B39" s="98"/>
      <c r="C39" s="98"/>
      <c r="D39" s="98"/>
      <c r="E39" s="98"/>
      <c r="F39" s="98"/>
      <c r="G39" s="98"/>
      <c r="H39" s="98"/>
      <c r="I39" s="98"/>
    </row>
    <row r="41" ht="13.5" thickBot="1"/>
    <row r="42" spans="1:3" ht="27" thickBot="1" thickTop="1">
      <c r="A42" s="4" t="s">
        <v>27</v>
      </c>
      <c r="B42" s="129"/>
      <c r="C42" s="130"/>
    </row>
    <row r="43" spans="1:3" ht="13.5" thickTop="1">
      <c r="A43" s="4"/>
      <c r="B43" s="5"/>
      <c r="C43" s="5"/>
    </row>
    <row r="44" spans="1:3" ht="12.75">
      <c r="A44" s="4"/>
      <c r="B44" s="5"/>
      <c r="C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8" spans="1:3" ht="21" thickBot="1">
      <c r="A48" s="6" t="s">
        <v>36</v>
      </c>
      <c r="B48" s="6"/>
      <c r="C48" s="6"/>
    </row>
    <row r="49" spans="1:10" ht="31.5" customHeight="1" thickBot="1">
      <c r="A49" s="88" t="s">
        <v>38</v>
      </c>
      <c r="B49" s="56"/>
      <c r="C49" s="56"/>
      <c r="D49" s="56"/>
      <c r="E49" s="56"/>
      <c r="F49" s="56"/>
      <c r="G49" s="97"/>
      <c r="H49" s="97"/>
      <c r="I49" s="97"/>
      <c r="J49" s="97"/>
    </row>
    <row r="50" ht="31.5" customHeight="1" thickBot="1"/>
    <row r="51" spans="1:15" ht="48" thickBot="1" thickTop="1">
      <c r="A51" s="24" t="s">
        <v>94</v>
      </c>
      <c r="B51" s="25" t="s">
        <v>31</v>
      </c>
      <c r="C51" s="23" t="s">
        <v>32</v>
      </c>
      <c r="D51" s="23" t="s">
        <v>33</v>
      </c>
      <c r="E51" s="23" t="s">
        <v>30</v>
      </c>
      <c r="F51" s="25" t="s">
        <v>34</v>
      </c>
      <c r="G51" s="23" t="s">
        <v>37</v>
      </c>
      <c r="H51" s="23" t="s">
        <v>96</v>
      </c>
      <c r="I51" s="25" t="s">
        <v>97</v>
      </c>
      <c r="J51" s="25" t="s">
        <v>98</v>
      </c>
      <c r="L51" s="134" t="s">
        <v>99</v>
      </c>
      <c r="M51" s="134"/>
      <c r="N51" s="134"/>
      <c r="O51" s="134"/>
    </row>
    <row r="52" spans="2:10" ht="12.75">
      <c r="B52" s="18" t="s">
        <v>31</v>
      </c>
      <c r="C52" s="18" t="s">
        <v>32</v>
      </c>
      <c r="D52" s="18" t="s">
        <v>33</v>
      </c>
      <c r="E52" s="18" t="s">
        <v>30</v>
      </c>
      <c r="F52" s="18" t="s">
        <v>34</v>
      </c>
      <c r="G52" s="18" t="s">
        <v>37</v>
      </c>
      <c r="H52" s="18" t="s">
        <v>96</v>
      </c>
      <c r="I52" s="18" t="s">
        <v>97</v>
      </c>
      <c r="J52" s="18" t="s">
        <v>98</v>
      </c>
    </row>
    <row r="55" ht="12.75">
      <c r="A55" s="7" t="s">
        <v>127</v>
      </c>
    </row>
    <row r="57" spans="1:14" ht="13.5" thickBot="1">
      <c r="A57" s="8" t="s">
        <v>28</v>
      </c>
      <c r="B57" s="8" t="s">
        <v>95</v>
      </c>
      <c r="C57" s="8" t="s">
        <v>29</v>
      </c>
      <c r="D57" s="9"/>
      <c r="E57" s="8">
        <v>2007</v>
      </c>
      <c r="F57" s="8">
        <v>2008</v>
      </c>
      <c r="G57" s="8">
        <v>2009</v>
      </c>
      <c r="H57" s="8">
        <v>2010</v>
      </c>
      <c r="I57" s="8">
        <v>2011</v>
      </c>
      <c r="J57" s="8">
        <v>2012</v>
      </c>
      <c r="K57" s="8">
        <v>2013</v>
      </c>
      <c r="L57" s="8">
        <v>2014</v>
      </c>
      <c r="M57" s="8">
        <v>2015</v>
      </c>
      <c r="N57" s="8">
        <v>2016</v>
      </c>
    </row>
    <row r="58" spans="1:14" ht="13.5" thickTop="1">
      <c r="A58" s="99"/>
      <c r="B58" s="10"/>
      <c r="C58" s="99"/>
      <c r="D58" s="11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.75">
      <c r="A59" s="100"/>
      <c r="B59" s="12"/>
      <c r="C59" s="100"/>
      <c r="D59" s="13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t="12.75">
      <c r="A60" s="100"/>
      <c r="B60" s="12"/>
      <c r="C60" s="101"/>
      <c r="D60" s="13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4" ht="12.75">
      <c r="A61" s="100"/>
      <c r="B61" s="12"/>
      <c r="C61" s="102"/>
      <c r="D61" s="13"/>
      <c r="E61" s="100"/>
      <c r="F61" s="100"/>
      <c r="G61" s="100"/>
      <c r="H61" s="100"/>
      <c r="I61" s="100"/>
      <c r="J61" s="100"/>
      <c r="K61" s="100"/>
      <c r="L61" s="100"/>
      <c r="M61" s="100"/>
      <c r="N61" s="100"/>
    </row>
    <row r="62" spans="1:14" ht="12.75">
      <c r="A62" s="100"/>
      <c r="B62" s="12"/>
      <c r="C62" s="102"/>
      <c r="D62" s="13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t="12.75">
      <c r="A63" s="100"/>
      <c r="B63" s="12"/>
      <c r="C63" s="101"/>
      <c r="D63" s="13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ht="12.75">
      <c r="A64" s="100"/>
      <c r="B64" s="12"/>
      <c r="C64" s="101"/>
      <c r="D64" s="13"/>
      <c r="E64" s="100"/>
      <c r="F64" s="100"/>
      <c r="G64" s="100"/>
      <c r="H64" s="100"/>
      <c r="I64" s="100"/>
      <c r="J64" s="100"/>
      <c r="K64" s="100"/>
      <c r="L64" s="100"/>
      <c r="M64" s="100"/>
      <c r="N64" s="100"/>
    </row>
    <row r="65" spans="1:14" ht="12.75">
      <c r="A65" s="100"/>
      <c r="B65" s="12"/>
      <c r="C65" s="101"/>
      <c r="D65" s="13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t="12.75">
      <c r="A66" s="100"/>
      <c r="B66" s="12"/>
      <c r="C66" s="101"/>
      <c r="D66" s="13"/>
      <c r="E66" s="100"/>
      <c r="F66" s="100"/>
      <c r="G66" s="100"/>
      <c r="H66" s="100"/>
      <c r="I66" s="100"/>
      <c r="J66" s="100"/>
      <c r="K66" s="100"/>
      <c r="L66" s="100"/>
      <c r="M66" s="100"/>
      <c r="N66" s="100"/>
    </row>
    <row r="67" spans="1:14" ht="12.75">
      <c r="A67" s="100"/>
      <c r="B67" s="12"/>
      <c r="C67" s="101"/>
      <c r="D67" s="13"/>
      <c r="E67" s="100"/>
      <c r="F67" s="100"/>
      <c r="G67" s="100"/>
      <c r="H67" s="100"/>
      <c r="I67" s="100"/>
      <c r="J67" s="100"/>
      <c r="K67" s="100"/>
      <c r="L67" s="100"/>
      <c r="M67" s="100"/>
      <c r="N67" s="100"/>
    </row>
    <row r="68" spans="1:14" ht="12.75">
      <c r="A68" s="100"/>
      <c r="B68" s="12"/>
      <c r="C68" s="101"/>
      <c r="D68" s="13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ht="12.75">
      <c r="A69" s="100"/>
      <c r="B69" s="12"/>
      <c r="C69" s="101"/>
      <c r="D69" s="13"/>
      <c r="E69" s="100"/>
      <c r="F69" s="100"/>
      <c r="G69" s="100"/>
      <c r="H69" s="100"/>
      <c r="I69" s="100"/>
      <c r="J69" s="100"/>
      <c r="K69" s="100"/>
      <c r="L69" s="100"/>
      <c r="M69" s="100"/>
      <c r="N69" s="100"/>
    </row>
    <row r="70" spans="1:14" ht="12.75">
      <c r="A70" s="100"/>
      <c r="B70" s="12"/>
      <c r="C70" s="101"/>
      <c r="D70" s="13"/>
      <c r="E70" s="100"/>
      <c r="F70" s="100"/>
      <c r="G70" s="100"/>
      <c r="H70" s="100"/>
      <c r="I70" s="100"/>
      <c r="J70" s="100"/>
      <c r="K70" s="100"/>
      <c r="L70" s="100"/>
      <c r="M70" s="100"/>
      <c r="N70" s="100"/>
    </row>
    <row r="71" spans="1:14" ht="12.75">
      <c r="A71" s="100"/>
      <c r="B71" s="12"/>
      <c r="C71" s="101"/>
      <c r="D71" s="13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ht="12.75">
      <c r="A72" s="100"/>
      <c r="B72" s="12"/>
      <c r="C72" s="101"/>
      <c r="D72" s="13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ht="12.75">
      <c r="A73" s="100"/>
      <c r="B73" s="12"/>
      <c r="C73" s="101"/>
      <c r="D73" s="13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ht="12.75">
      <c r="A74" s="100"/>
      <c r="B74" s="12"/>
      <c r="C74" s="102"/>
      <c r="D74" s="13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ht="12.75">
      <c r="A75" s="100"/>
      <c r="B75" s="12"/>
      <c r="C75" s="102"/>
      <c r="D75" s="13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ht="12.75">
      <c r="A76" s="100"/>
      <c r="B76" s="12"/>
      <c r="C76" s="101"/>
      <c r="D76" s="13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ht="12.75">
      <c r="A77" s="100"/>
      <c r="B77" s="12"/>
      <c r="C77" s="101"/>
      <c r="D77" s="13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ht="12.75">
      <c r="A78" s="100"/>
      <c r="B78" s="12"/>
      <c r="C78" s="102"/>
      <c r="D78" s="13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4" ht="12.75">
      <c r="A79" s="100"/>
      <c r="B79" s="12"/>
      <c r="C79" s="102"/>
      <c r="D79" s="13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4" ht="12.75">
      <c r="A80" s="100"/>
      <c r="B80" s="12"/>
      <c r="C80" s="101"/>
      <c r="D80" s="13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ht="12.75">
      <c r="A81" s="100"/>
      <c r="B81" s="12"/>
      <c r="C81" s="101"/>
      <c r="D81" s="13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4" ht="12.75">
      <c r="A82" s="100"/>
      <c r="B82" s="12"/>
      <c r="C82" s="102"/>
      <c r="D82" s="13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4" ht="12.75">
      <c r="A83" s="100"/>
      <c r="B83" s="12"/>
      <c r="C83" s="102"/>
      <c r="D83" s="13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ht="12.75">
      <c r="A84" s="100"/>
      <c r="B84" s="12"/>
      <c r="C84" s="101"/>
      <c r="D84" s="13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  <row r="85" spans="1:14" ht="12.75">
      <c r="A85" s="100"/>
      <c r="B85" s="12"/>
      <c r="C85" s="101"/>
      <c r="D85" s="13"/>
      <c r="E85" s="100"/>
      <c r="F85" s="100"/>
      <c r="G85" s="100"/>
      <c r="H85" s="100"/>
      <c r="I85" s="100"/>
      <c r="J85" s="100"/>
      <c r="K85" s="100"/>
      <c r="L85" s="100"/>
      <c r="M85" s="100"/>
      <c r="N85" s="100"/>
    </row>
    <row r="86" spans="1:14" ht="12.75">
      <c r="A86" s="100"/>
      <c r="B86" s="12"/>
      <c r="C86" s="102"/>
      <c r="D86" s="13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ht="12.75">
      <c r="A87" s="100"/>
      <c r="B87" s="12"/>
      <c r="C87" s="102"/>
      <c r="D87" s="13"/>
      <c r="E87" s="100"/>
      <c r="F87" s="100"/>
      <c r="G87" s="100"/>
      <c r="H87" s="100"/>
      <c r="I87" s="100"/>
      <c r="J87" s="100"/>
      <c r="K87" s="100"/>
      <c r="L87" s="100"/>
      <c r="M87" s="100"/>
      <c r="N87" s="100"/>
    </row>
    <row r="88" spans="1:14" ht="12.75">
      <c r="A88" s="100"/>
      <c r="B88" s="12"/>
      <c r="C88" s="102"/>
      <c r="D88" s="12"/>
      <c r="E88" s="100"/>
      <c r="F88" s="100"/>
      <c r="G88" s="100"/>
      <c r="H88" s="100"/>
      <c r="I88" s="100"/>
      <c r="J88" s="100"/>
      <c r="K88" s="100"/>
      <c r="L88" s="100"/>
      <c r="M88" s="100"/>
      <c r="N88" s="100"/>
    </row>
    <row r="89" spans="1:14" ht="12.75">
      <c r="A89" s="100"/>
      <c r="B89" s="12"/>
      <c r="C89" s="102"/>
      <c r="D89" s="12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ht="12.75">
      <c r="A90" s="100"/>
      <c r="B90" s="12"/>
      <c r="C90" s="102"/>
      <c r="D90" s="12"/>
      <c r="E90" s="100"/>
      <c r="F90" s="100"/>
      <c r="G90" s="100"/>
      <c r="H90" s="100"/>
      <c r="I90" s="100"/>
      <c r="J90" s="100"/>
      <c r="K90" s="100"/>
      <c r="L90" s="100"/>
      <c r="M90" s="100"/>
      <c r="N90" s="100"/>
    </row>
    <row r="91" spans="1:14" ht="12.75">
      <c r="A91" s="100"/>
      <c r="B91" s="12"/>
      <c r="C91" s="102"/>
      <c r="D91" s="12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1:14" ht="12.75">
      <c r="A92" s="100"/>
      <c r="B92" s="12"/>
      <c r="C92" s="100"/>
      <c r="D92" s="12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ht="12.75">
      <c r="A93" s="100"/>
      <c r="B93" s="12"/>
      <c r="C93" s="100"/>
      <c r="D93" s="12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1:14" ht="12.75">
      <c r="A94" s="100"/>
      <c r="B94" s="12"/>
      <c r="C94" s="100"/>
      <c r="D94" s="12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1:14" ht="21" customHeight="1" thickBot="1">
      <c r="A95" s="16"/>
      <c r="B95" s="16"/>
      <c r="C95" s="17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1:14" ht="21.75" thickBot="1" thickTop="1">
      <c r="A96" s="23" t="s">
        <v>35</v>
      </c>
      <c r="B96" s="19"/>
      <c r="C96" s="20"/>
      <c r="D96" s="20"/>
      <c r="E96" s="21">
        <f>SUMIF(E58:E94,$C$51,$C$58:$C$94)+SUMIF(E58:E94,$D$51,$C$58:$C$94)+SUMIF(E58:E94,$E$51,$C$58:$C$94)+SUMIF(E58:E94,$G$51,$C$58:$C$94)+SUMIF(E58:E94,$H$51,$C$58:$C$94)</f>
        <v>0</v>
      </c>
      <c r="F96" s="21">
        <f aca="true" t="shared" si="0" ref="F96:L96">SUMIF(F58:F94,$C$51,$C$58:$C$94)+SUMIF(F58:F94,$D$51,$C$58:$C$94)+SUMIF(F58:F94,$E$51,$C$58:$C$94)+SUMIF(F58:F94,$G$51,$C$58:$C$94)+SUMIF(F58:F94,$H$51,$C$58:$C$94)</f>
        <v>0</v>
      </c>
      <c r="G96" s="21">
        <f t="shared" si="0"/>
        <v>0</v>
      </c>
      <c r="H96" s="21">
        <f t="shared" si="0"/>
        <v>0</v>
      </c>
      <c r="I96" s="21">
        <f t="shared" si="0"/>
        <v>0</v>
      </c>
      <c r="J96" s="21">
        <f t="shared" si="0"/>
        <v>0</v>
      </c>
      <c r="K96" s="21">
        <f t="shared" si="0"/>
        <v>0</v>
      </c>
      <c r="L96" s="21">
        <f t="shared" si="0"/>
        <v>0</v>
      </c>
      <c r="M96" s="21">
        <f>SUMIF(M58:M94,$C$51,$C$58:$C$94)+SUMIF(M58:M94,$D$51,$C$58:$C$94)+SUMIF(M58:M94,$E$51,$C$58:$C$94)+SUMIF(M58:M94,$G$51,$C$58:$C$94)+SUMIF(M58:M94,$H$51,$C$58:$C$94)</f>
        <v>0</v>
      </c>
      <c r="N96" s="21">
        <f>SUMIF(N58:N94,$C$51,$C$58:$C$94)+SUMIF(N58:N94,$D$51,$C$58:$C$94)+SUMIF(N58:N94,$E$51,$C$58:$C$94)+SUMIF(N58:N94,$G$51,$C$58:$C$94)+SUMIF(N58:N94,$H$51,$C$58:$C$94)</f>
        <v>0</v>
      </c>
    </row>
    <row r="97" spans="1:14" ht="21.75" thickBot="1" thickTop="1">
      <c r="A97" s="25" t="s">
        <v>100</v>
      </c>
      <c r="B97" s="19"/>
      <c r="C97" s="20"/>
      <c r="D97" s="20"/>
      <c r="E97" s="38">
        <f>SUMIF(E58:E94,$B$51,$C$58:$C$94)+SUMIF(E58:E94,$F$51,$C$58:$C$94)+SUMIF(E58:E94,$I$51,$C$58:$C$94)+SUMIF(E58:E94,$J$51,$C$58:$C$94)</f>
        <v>0</v>
      </c>
      <c r="F97" s="38">
        <f aca="true" t="shared" si="1" ref="F97:L97">SUMIF(F58:F94,$B$51,$C$58:$C$94)+SUMIF(F58:F94,$F$51,$C$58:$C$94)+SUMIF(F58:F94,$I$51,$C$58:$C$94)+SUMIF(F58:F94,$J$51,$C$58:$C$94)</f>
        <v>0</v>
      </c>
      <c r="G97" s="38">
        <f t="shared" si="1"/>
        <v>0</v>
      </c>
      <c r="H97" s="38">
        <f t="shared" si="1"/>
        <v>0</v>
      </c>
      <c r="I97" s="38">
        <f t="shared" si="1"/>
        <v>0</v>
      </c>
      <c r="J97" s="38">
        <f t="shared" si="1"/>
        <v>0</v>
      </c>
      <c r="K97" s="38">
        <f t="shared" si="1"/>
        <v>0</v>
      </c>
      <c r="L97" s="38">
        <f t="shared" si="1"/>
        <v>0</v>
      </c>
      <c r="M97" s="38">
        <f>SUMIF(M58:M94,$B$51,$C$58:$C$94)+SUMIF(M58:M94,$F$51,$C$58:$C$94)+SUMIF(M58:M94,$I$51,$C$58:$C$94)+SUMIF(M58:M94,$J$51,$C$58:$C$94)</f>
        <v>0</v>
      </c>
      <c r="N97" s="38">
        <f>SUMIF(N58:N94,$B$51,$C$58:$C$94)+SUMIF(N58:N94,$F$51,$C$58:$C$94)+SUMIF(N58:N94,$I$51,$C$58:$C$94)+SUMIF(N58:N94,$J$51,$C$58:$C$94)</f>
        <v>0</v>
      </c>
    </row>
    <row r="98" spans="1:14" ht="18.75" customHeight="1">
      <c r="A98" s="22" t="s">
        <v>101</v>
      </c>
      <c r="B98" s="22"/>
      <c r="C98" s="20"/>
      <c r="D98" s="20"/>
      <c r="E98" s="20">
        <f>SUM(E96:E97)</f>
        <v>0</v>
      </c>
      <c r="F98" s="20">
        <f aca="true" t="shared" si="2" ref="F98:L98">SUM(F96:F97)</f>
        <v>0</v>
      </c>
      <c r="G98" s="20">
        <f t="shared" si="2"/>
        <v>0</v>
      </c>
      <c r="H98" s="20">
        <f t="shared" si="2"/>
        <v>0</v>
      </c>
      <c r="I98" s="20">
        <f t="shared" si="2"/>
        <v>0</v>
      </c>
      <c r="J98" s="20">
        <f t="shared" si="2"/>
        <v>0</v>
      </c>
      <c r="K98" s="20">
        <f t="shared" si="2"/>
        <v>0</v>
      </c>
      <c r="L98" s="20">
        <f t="shared" si="2"/>
        <v>0</v>
      </c>
      <c r="M98" s="20">
        <f>SUM(M96:M97)</f>
        <v>0</v>
      </c>
      <c r="N98" s="20">
        <f>SUM(N96:N97)</f>
        <v>0</v>
      </c>
    </row>
    <row r="99" spans="1:5" ht="18" customHeight="1">
      <c r="A99" s="120"/>
      <c r="B99" s="121"/>
      <c r="C99" s="121"/>
      <c r="D99" s="121"/>
      <c r="E99" s="121"/>
    </row>
    <row r="101" ht="12.75">
      <c r="A101" s="7"/>
    </row>
    <row r="103" spans="1:26" ht="18" customHeight="1">
      <c r="A103" s="131" t="s">
        <v>49</v>
      </c>
      <c r="B103" s="132"/>
      <c r="C103" s="133"/>
      <c r="D103" s="103" t="s">
        <v>50</v>
      </c>
      <c r="E103" s="103" t="s">
        <v>50</v>
      </c>
      <c r="F103" s="103" t="s">
        <v>50</v>
      </c>
      <c r="G103" s="103" t="s">
        <v>50</v>
      </c>
      <c r="H103" s="103" t="s">
        <v>50</v>
      </c>
      <c r="I103" s="103" t="s">
        <v>50</v>
      </c>
      <c r="J103" s="103" t="s">
        <v>50</v>
      </c>
      <c r="K103" s="103" t="s">
        <v>50</v>
      </c>
      <c r="L103" s="103" t="s">
        <v>50</v>
      </c>
      <c r="M103" s="103" t="s">
        <v>50</v>
      </c>
      <c r="N103" s="103" t="s">
        <v>50</v>
      </c>
      <c r="O103" s="103" t="s">
        <v>50</v>
      </c>
      <c r="P103" s="103" t="s">
        <v>50</v>
      </c>
      <c r="Q103" s="103" t="s">
        <v>50</v>
      </c>
      <c r="R103" s="103" t="s">
        <v>50</v>
      </c>
      <c r="S103" s="103" t="s">
        <v>50</v>
      </c>
      <c r="T103" s="103" t="s">
        <v>50</v>
      </c>
      <c r="U103" s="103" t="s">
        <v>50</v>
      </c>
      <c r="V103" s="103" t="s">
        <v>50</v>
      </c>
      <c r="W103" s="103" t="s">
        <v>50</v>
      </c>
      <c r="X103" s="103" t="s">
        <v>50</v>
      </c>
      <c r="Y103" s="103" t="s">
        <v>50</v>
      </c>
      <c r="Z103" s="103" t="s">
        <v>50</v>
      </c>
    </row>
    <row r="104" spans="1:26" ht="12.75" customHeight="1">
      <c r="A104" s="124" t="s">
        <v>53</v>
      </c>
      <c r="B104" s="126"/>
      <c r="C104" s="103" t="s">
        <v>50</v>
      </c>
      <c r="D104" s="103" t="s">
        <v>50</v>
      </c>
      <c r="E104" s="103" t="s">
        <v>50</v>
      </c>
      <c r="F104" s="124" t="s">
        <v>54</v>
      </c>
      <c r="G104" s="126"/>
      <c r="H104" s="103" t="s">
        <v>50</v>
      </c>
      <c r="I104" s="124" t="s">
        <v>55</v>
      </c>
      <c r="J104" s="126"/>
      <c r="K104" s="103" t="s">
        <v>50</v>
      </c>
      <c r="L104" s="124" t="s">
        <v>56</v>
      </c>
      <c r="M104" s="126"/>
      <c r="N104" s="124" t="s">
        <v>57</v>
      </c>
      <c r="O104" s="125"/>
      <c r="P104" s="126"/>
      <c r="Q104" s="124" t="s">
        <v>58</v>
      </c>
      <c r="R104" s="125"/>
      <c r="S104" s="126"/>
      <c r="T104" s="124" t="s">
        <v>59</v>
      </c>
      <c r="U104" s="125"/>
      <c r="V104" s="126"/>
      <c r="W104" s="103" t="s">
        <v>50</v>
      </c>
      <c r="X104" s="104" t="s">
        <v>60</v>
      </c>
      <c r="Y104" s="103" t="s">
        <v>50</v>
      </c>
      <c r="Z104" s="103" t="s">
        <v>50</v>
      </c>
    </row>
    <row r="105" spans="1:26" ht="21">
      <c r="A105" s="118" t="s">
        <v>61</v>
      </c>
      <c r="B105" s="119"/>
      <c r="C105" s="105" t="s">
        <v>62</v>
      </c>
      <c r="D105" s="105" t="s">
        <v>63</v>
      </c>
      <c r="E105" s="105" t="s">
        <v>64</v>
      </c>
      <c r="F105" s="105" t="s">
        <v>65</v>
      </c>
      <c r="G105" s="105" t="s">
        <v>66</v>
      </c>
      <c r="H105" s="105" t="s">
        <v>67</v>
      </c>
      <c r="I105" s="105" t="s">
        <v>68</v>
      </c>
      <c r="J105" s="105" t="s">
        <v>69</v>
      </c>
      <c r="K105" s="105" t="s">
        <v>70</v>
      </c>
      <c r="L105" s="105" t="s">
        <v>71</v>
      </c>
      <c r="M105" s="105" t="s">
        <v>72</v>
      </c>
      <c r="N105" s="105" t="s">
        <v>73</v>
      </c>
      <c r="O105" s="105" t="s">
        <v>74</v>
      </c>
      <c r="P105" s="105" t="s">
        <v>70</v>
      </c>
      <c r="Q105" s="105" t="s">
        <v>73</v>
      </c>
      <c r="R105" s="105" t="s">
        <v>74</v>
      </c>
      <c r="S105" s="105" t="s">
        <v>70</v>
      </c>
      <c r="T105" s="105" t="s">
        <v>75</v>
      </c>
      <c r="U105" s="105" t="s">
        <v>73</v>
      </c>
      <c r="V105" s="105" t="s">
        <v>74</v>
      </c>
      <c r="W105" s="105" t="s">
        <v>70</v>
      </c>
      <c r="X105" s="105" t="s">
        <v>76</v>
      </c>
      <c r="Y105" s="105" t="s">
        <v>77</v>
      </c>
      <c r="Z105" s="106" t="s">
        <v>78</v>
      </c>
    </row>
    <row r="106" spans="1:26" ht="12.75">
      <c r="A106" s="127"/>
      <c r="B106" s="128"/>
      <c r="C106" s="107"/>
      <c r="D106" s="107"/>
      <c r="E106" s="108"/>
      <c r="F106" s="107"/>
      <c r="G106" s="107"/>
      <c r="H106" s="107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</row>
    <row r="107" spans="1:26" ht="12.75">
      <c r="A107" s="116"/>
      <c r="B107" s="117"/>
      <c r="C107" s="103" t="s">
        <v>51</v>
      </c>
      <c r="D107" s="103"/>
      <c r="E107" s="110"/>
      <c r="F107" s="103" t="s">
        <v>51</v>
      </c>
      <c r="G107" s="103" t="s">
        <v>51</v>
      </c>
      <c r="H107" s="103" t="s">
        <v>51</v>
      </c>
      <c r="I107" s="103" t="s">
        <v>51</v>
      </c>
      <c r="J107" s="103" t="s">
        <v>51</v>
      </c>
      <c r="K107" s="103" t="s">
        <v>51</v>
      </c>
      <c r="L107" s="103" t="s">
        <v>51</v>
      </c>
      <c r="M107" s="103" t="s">
        <v>51</v>
      </c>
      <c r="N107" s="103" t="s">
        <v>51</v>
      </c>
      <c r="O107" s="103" t="s">
        <v>51</v>
      </c>
      <c r="P107" s="103" t="s">
        <v>51</v>
      </c>
      <c r="Q107" s="103" t="s">
        <v>51</v>
      </c>
      <c r="R107" s="103" t="s">
        <v>51</v>
      </c>
      <c r="S107" s="103" t="s">
        <v>51</v>
      </c>
      <c r="T107" s="103" t="s">
        <v>51</v>
      </c>
      <c r="U107" s="103" t="s">
        <v>51</v>
      </c>
      <c r="V107" s="103" t="s">
        <v>51</v>
      </c>
      <c r="W107" s="103" t="s">
        <v>51</v>
      </c>
      <c r="X107" s="103" t="s">
        <v>51</v>
      </c>
      <c r="Y107" s="103" t="s">
        <v>51</v>
      </c>
      <c r="Z107" s="103" t="s">
        <v>51</v>
      </c>
    </row>
    <row r="108" spans="1:26" ht="12.75">
      <c r="A108" s="122"/>
      <c r="B108" s="12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2.75">
      <c r="A109" s="111"/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2.75">
      <c r="A110" s="111"/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2.75">
      <c r="A111" s="111"/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2.75">
      <c r="A112" s="111"/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2.75">
      <c r="A113" s="111"/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2.75">
      <c r="A114" s="111"/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2.75">
      <c r="A115" s="122"/>
      <c r="B115" s="12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2.75">
      <c r="A116" s="122"/>
      <c r="B116" s="12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2.75">
      <c r="A117" s="122"/>
      <c r="B117" s="12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2.75">
      <c r="A118" s="122"/>
      <c r="B118" s="12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2.75">
      <c r="A119" s="122"/>
      <c r="B119" s="12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2.75">
      <c r="A120" s="116"/>
      <c r="B120" s="117"/>
      <c r="C120" s="103" t="s">
        <v>51</v>
      </c>
      <c r="D120" s="103"/>
      <c r="E120" s="110"/>
      <c r="F120" s="103" t="s">
        <v>51</v>
      </c>
      <c r="G120" s="103" t="s">
        <v>51</v>
      </c>
      <c r="H120" s="103" t="s">
        <v>51</v>
      </c>
      <c r="I120" s="103" t="s">
        <v>51</v>
      </c>
      <c r="J120" s="103" t="s">
        <v>51</v>
      </c>
      <c r="K120" s="103" t="s">
        <v>51</v>
      </c>
      <c r="L120" s="103" t="s">
        <v>51</v>
      </c>
      <c r="M120" s="103" t="s">
        <v>51</v>
      </c>
      <c r="N120" s="103" t="s">
        <v>51</v>
      </c>
      <c r="O120" s="103" t="s">
        <v>51</v>
      </c>
      <c r="P120" s="103" t="s">
        <v>51</v>
      </c>
      <c r="Q120" s="103" t="s">
        <v>51</v>
      </c>
      <c r="R120" s="103" t="s">
        <v>51</v>
      </c>
      <c r="S120" s="103" t="s">
        <v>51</v>
      </c>
      <c r="T120" s="103" t="s">
        <v>51</v>
      </c>
      <c r="U120" s="103" t="s">
        <v>51</v>
      </c>
      <c r="V120" s="103" t="s">
        <v>51</v>
      </c>
      <c r="W120" s="103" t="s">
        <v>51</v>
      </c>
      <c r="X120" s="103" t="s">
        <v>51</v>
      </c>
      <c r="Y120" s="103" t="s">
        <v>51</v>
      </c>
      <c r="Z120" s="103" t="s">
        <v>51</v>
      </c>
    </row>
    <row r="121" spans="1:26" ht="12.75">
      <c r="A121" s="116"/>
      <c r="B121" s="117"/>
      <c r="C121" s="103" t="s">
        <v>51</v>
      </c>
      <c r="D121" s="114" t="s">
        <v>89</v>
      </c>
      <c r="E121" s="110"/>
      <c r="F121" s="103" t="s">
        <v>51</v>
      </c>
      <c r="G121" s="103" t="s">
        <v>51</v>
      </c>
      <c r="H121" s="103" t="s">
        <v>51</v>
      </c>
      <c r="I121" s="103" t="s">
        <v>51</v>
      </c>
      <c r="J121" s="103" t="s">
        <v>51</v>
      </c>
      <c r="K121" s="103" t="s">
        <v>51</v>
      </c>
      <c r="L121" s="103" t="s">
        <v>51</v>
      </c>
      <c r="M121" s="103" t="s">
        <v>51</v>
      </c>
      <c r="N121" s="103" t="s">
        <v>51</v>
      </c>
      <c r="O121" s="103" t="s">
        <v>51</v>
      </c>
      <c r="P121" s="103" t="s">
        <v>51</v>
      </c>
      <c r="Q121" s="103" t="s">
        <v>51</v>
      </c>
      <c r="R121" s="103" t="s">
        <v>51</v>
      </c>
      <c r="S121" s="103" t="s">
        <v>51</v>
      </c>
      <c r="T121" s="103" t="s">
        <v>51</v>
      </c>
      <c r="U121" s="103" t="s">
        <v>51</v>
      </c>
      <c r="V121" s="103" t="s">
        <v>51</v>
      </c>
      <c r="W121" s="103" t="s">
        <v>51</v>
      </c>
      <c r="X121" s="103" t="s">
        <v>51</v>
      </c>
      <c r="Y121" s="103" t="s">
        <v>51</v>
      </c>
      <c r="Z121" s="103" t="s">
        <v>51</v>
      </c>
    </row>
    <row r="122" spans="1:26" ht="12.75">
      <c r="A122" s="116"/>
      <c r="B122" s="117"/>
      <c r="C122" s="103" t="s">
        <v>51</v>
      </c>
      <c r="D122" s="114" t="s">
        <v>89</v>
      </c>
      <c r="E122" s="110"/>
      <c r="F122" s="103" t="s">
        <v>51</v>
      </c>
      <c r="G122" s="103" t="s">
        <v>51</v>
      </c>
      <c r="H122" s="103" t="s">
        <v>51</v>
      </c>
      <c r="I122" s="103" t="s">
        <v>51</v>
      </c>
      <c r="J122" s="103" t="s">
        <v>51</v>
      </c>
      <c r="K122" s="103" t="s">
        <v>51</v>
      </c>
      <c r="L122" s="103" t="s">
        <v>51</v>
      </c>
      <c r="M122" s="103" t="s">
        <v>51</v>
      </c>
      <c r="N122" s="103" t="s">
        <v>51</v>
      </c>
      <c r="O122" s="103" t="s">
        <v>51</v>
      </c>
      <c r="P122" s="103" t="s">
        <v>51</v>
      </c>
      <c r="Q122" s="103" t="s">
        <v>51</v>
      </c>
      <c r="R122" s="103" t="s">
        <v>51</v>
      </c>
      <c r="S122" s="103" t="s">
        <v>51</v>
      </c>
      <c r="T122" s="103" t="s">
        <v>51</v>
      </c>
      <c r="U122" s="103" t="s">
        <v>51</v>
      </c>
      <c r="V122" s="103" t="s">
        <v>51</v>
      </c>
      <c r="W122" s="103" t="s">
        <v>51</v>
      </c>
      <c r="X122" s="103" t="s">
        <v>51</v>
      </c>
      <c r="Y122" s="103" t="s">
        <v>51</v>
      </c>
      <c r="Z122" s="103" t="s">
        <v>51</v>
      </c>
    </row>
    <row r="123" spans="1:26" ht="12.75">
      <c r="A123" s="116"/>
      <c r="B123" s="117"/>
      <c r="C123" s="103" t="s">
        <v>51</v>
      </c>
      <c r="D123" s="114" t="s">
        <v>89</v>
      </c>
      <c r="E123" s="110"/>
      <c r="F123" s="103" t="s">
        <v>51</v>
      </c>
      <c r="G123" s="103" t="s">
        <v>51</v>
      </c>
      <c r="H123" s="103" t="s">
        <v>51</v>
      </c>
      <c r="I123" s="103" t="s">
        <v>51</v>
      </c>
      <c r="J123" s="103" t="s">
        <v>51</v>
      </c>
      <c r="K123" s="103" t="s">
        <v>51</v>
      </c>
      <c r="L123" s="103" t="s">
        <v>51</v>
      </c>
      <c r="M123" s="103" t="s">
        <v>51</v>
      </c>
      <c r="N123" s="103" t="s">
        <v>51</v>
      </c>
      <c r="O123" s="103" t="s">
        <v>51</v>
      </c>
      <c r="P123" s="103" t="s">
        <v>51</v>
      </c>
      <c r="Q123" s="103" t="s">
        <v>51</v>
      </c>
      <c r="R123" s="103" t="s">
        <v>51</v>
      </c>
      <c r="S123" s="103" t="s">
        <v>51</v>
      </c>
      <c r="T123" s="103" t="s">
        <v>51</v>
      </c>
      <c r="U123" s="103" t="s">
        <v>51</v>
      </c>
      <c r="V123" s="103" t="s">
        <v>51</v>
      </c>
      <c r="W123" s="103" t="s">
        <v>51</v>
      </c>
      <c r="X123" s="103" t="s">
        <v>51</v>
      </c>
      <c r="Y123" s="103" t="s">
        <v>51</v>
      </c>
      <c r="Z123" s="103" t="s">
        <v>51</v>
      </c>
    </row>
    <row r="124" spans="1:26" ht="12.75">
      <c r="A124" s="116"/>
      <c r="B124" s="117"/>
      <c r="C124" s="103" t="s">
        <v>51</v>
      </c>
      <c r="D124" s="114" t="s">
        <v>89</v>
      </c>
      <c r="E124" s="110"/>
      <c r="F124" s="103" t="s">
        <v>51</v>
      </c>
      <c r="G124" s="103" t="s">
        <v>51</v>
      </c>
      <c r="H124" s="103" t="s">
        <v>51</v>
      </c>
      <c r="I124" s="103" t="s">
        <v>51</v>
      </c>
      <c r="J124" s="103" t="s">
        <v>51</v>
      </c>
      <c r="K124" s="103" t="s">
        <v>51</v>
      </c>
      <c r="L124" s="103" t="s">
        <v>51</v>
      </c>
      <c r="M124" s="103" t="s">
        <v>51</v>
      </c>
      <c r="N124" s="103" t="s">
        <v>51</v>
      </c>
      <c r="O124" s="103" t="s">
        <v>51</v>
      </c>
      <c r="P124" s="103" t="s">
        <v>51</v>
      </c>
      <c r="Q124" s="103" t="s">
        <v>51</v>
      </c>
      <c r="R124" s="103" t="s">
        <v>51</v>
      </c>
      <c r="S124" s="103" t="s">
        <v>51</v>
      </c>
      <c r="T124" s="103" t="s">
        <v>51</v>
      </c>
      <c r="U124" s="103" t="s">
        <v>51</v>
      </c>
      <c r="V124" s="103" t="s">
        <v>51</v>
      </c>
      <c r="W124" s="103" t="s">
        <v>51</v>
      </c>
      <c r="X124" s="103" t="s">
        <v>51</v>
      </c>
      <c r="Y124" s="103" t="s">
        <v>51</v>
      </c>
      <c r="Z124" s="103" t="s">
        <v>51</v>
      </c>
    </row>
    <row r="125" spans="1:26" ht="12.75">
      <c r="A125" s="116"/>
      <c r="B125" s="117"/>
      <c r="C125" s="103" t="s">
        <v>51</v>
      </c>
      <c r="D125" s="114" t="s">
        <v>89</v>
      </c>
      <c r="E125" s="110"/>
      <c r="F125" s="103" t="s">
        <v>51</v>
      </c>
      <c r="G125" s="103" t="s">
        <v>51</v>
      </c>
      <c r="H125" s="103" t="s">
        <v>51</v>
      </c>
      <c r="I125" s="103" t="s">
        <v>51</v>
      </c>
      <c r="J125" s="103" t="s">
        <v>51</v>
      </c>
      <c r="K125" s="103" t="s">
        <v>51</v>
      </c>
      <c r="L125" s="103" t="s">
        <v>51</v>
      </c>
      <c r="M125" s="103" t="s">
        <v>51</v>
      </c>
      <c r="N125" s="103" t="s">
        <v>51</v>
      </c>
      <c r="O125" s="103" t="s">
        <v>51</v>
      </c>
      <c r="P125" s="103" t="s">
        <v>51</v>
      </c>
      <c r="Q125" s="103" t="s">
        <v>51</v>
      </c>
      <c r="R125" s="103" t="s">
        <v>51</v>
      </c>
      <c r="S125" s="103" t="s">
        <v>51</v>
      </c>
      <c r="T125" s="103" t="s">
        <v>51</v>
      </c>
      <c r="U125" s="103" t="s">
        <v>51</v>
      </c>
      <c r="V125" s="103" t="s">
        <v>51</v>
      </c>
      <c r="W125" s="103" t="s">
        <v>51</v>
      </c>
      <c r="X125" s="103" t="s">
        <v>51</v>
      </c>
      <c r="Y125" s="103" t="s">
        <v>51</v>
      </c>
      <c r="Z125" s="103" t="s">
        <v>51</v>
      </c>
    </row>
    <row r="126" spans="1:26" ht="12.75">
      <c r="A126" s="116"/>
      <c r="B126" s="117"/>
      <c r="C126" s="103" t="s">
        <v>51</v>
      </c>
      <c r="D126" s="114" t="s">
        <v>89</v>
      </c>
      <c r="E126" s="110"/>
      <c r="F126" s="103" t="s">
        <v>51</v>
      </c>
      <c r="G126" s="103" t="s">
        <v>51</v>
      </c>
      <c r="H126" s="103" t="s">
        <v>51</v>
      </c>
      <c r="I126" s="103" t="s">
        <v>51</v>
      </c>
      <c r="J126" s="103" t="s">
        <v>51</v>
      </c>
      <c r="K126" s="103" t="s">
        <v>51</v>
      </c>
      <c r="L126" s="103" t="s">
        <v>51</v>
      </c>
      <c r="M126" s="103" t="s">
        <v>51</v>
      </c>
      <c r="N126" s="103" t="s">
        <v>51</v>
      </c>
      <c r="O126" s="103" t="s">
        <v>51</v>
      </c>
      <c r="P126" s="103" t="s">
        <v>51</v>
      </c>
      <c r="Q126" s="103" t="s">
        <v>51</v>
      </c>
      <c r="R126" s="103" t="s">
        <v>51</v>
      </c>
      <c r="S126" s="103" t="s">
        <v>51</v>
      </c>
      <c r="T126" s="103" t="s">
        <v>51</v>
      </c>
      <c r="U126" s="103" t="s">
        <v>51</v>
      </c>
      <c r="V126" s="103" t="s">
        <v>51</v>
      </c>
      <c r="W126" s="103" t="s">
        <v>51</v>
      </c>
      <c r="X126" s="103" t="s">
        <v>51</v>
      </c>
      <c r="Y126" s="103" t="s">
        <v>51</v>
      </c>
      <c r="Z126" s="103" t="s">
        <v>51</v>
      </c>
    </row>
    <row r="127" spans="1:26" ht="12.75">
      <c r="A127" s="116"/>
      <c r="B127" s="117"/>
      <c r="C127" s="103" t="s">
        <v>51</v>
      </c>
      <c r="D127" s="114" t="s">
        <v>89</v>
      </c>
      <c r="E127" s="110"/>
      <c r="F127" s="103" t="s">
        <v>51</v>
      </c>
      <c r="G127" s="103" t="s">
        <v>51</v>
      </c>
      <c r="H127" s="103" t="s">
        <v>51</v>
      </c>
      <c r="I127" s="103" t="s">
        <v>51</v>
      </c>
      <c r="J127" s="103" t="s">
        <v>51</v>
      </c>
      <c r="K127" s="103" t="s">
        <v>51</v>
      </c>
      <c r="L127" s="103" t="s">
        <v>51</v>
      </c>
      <c r="M127" s="103" t="s">
        <v>51</v>
      </c>
      <c r="N127" s="103" t="s">
        <v>51</v>
      </c>
      <c r="O127" s="103" t="s">
        <v>51</v>
      </c>
      <c r="P127" s="103" t="s">
        <v>51</v>
      </c>
      <c r="Q127" s="103" t="s">
        <v>51</v>
      </c>
      <c r="R127" s="103" t="s">
        <v>51</v>
      </c>
      <c r="S127" s="103" t="s">
        <v>51</v>
      </c>
      <c r="T127" s="103" t="s">
        <v>51</v>
      </c>
      <c r="U127" s="103" t="s">
        <v>51</v>
      </c>
      <c r="V127" s="103" t="s">
        <v>51</v>
      </c>
      <c r="W127" s="103" t="s">
        <v>51</v>
      </c>
      <c r="X127" s="103" t="s">
        <v>51</v>
      </c>
      <c r="Y127" s="103" t="s">
        <v>51</v>
      </c>
      <c r="Z127" s="103" t="s">
        <v>51</v>
      </c>
    </row>
    <row r="128" spans="1:26" ht="12.75">
      <c r="A128" s="116"/>
      <c r="B128" s="117"/>
      <c r="C128" s="103" t="s">
        <v>51</v>
      </c>
      <c r="D128" s="114" t="s">
        <v>89</v>
      </c>
      <c r="E128" s="110"/>
      <c r="F128" s="103" t="s">
        <v>51</v>
      </c>
      <c r="G128" s="103" t="s">
        <v>51</v>
      </c>
      <c r="H128" s="103" t="s">
        <v>51</v>
      </c>
      <c r="I128" s="103" t="s">
        <v>51</v>
      </c>
      <c r="J128" s="103" t="s">
        <v>51</v>
      </c>
      <c r="K128" s="103" t="s">
        <v>51</v>
      </c>
      <c r="L128" s="103" t="s">
        <v>51</v>
      </c>
      <c r="M128" s="103" t="s">
        <v>51</v>
      </c>
      <c r="N128" s="103" t="s">
        <v>51</v>
      </c>
      <c r="O128" s="103" t="s">
        <v>51</v>
      </c>
      <c r="P128" s="103" t="s">
        <v>51</v>
      </c>
      <c r="Q128" s="103" t="s">
        <v>51</v>
      </c>
      <c r="R128" s="103" t="s">
        <v>51</v>
      </c>
      <c r="S128" s="103" t="s">
        <v>51</v>
      </c>
      <c r="T128" s="103" t="s">
        <v>51</v>
      </c>
      <c r="U128" s="103" t="s">
        <v>51</v>
      </c>
      <c r="V128" s="103" t="s">
        <v>51</v>
      </c>
      <c r="W128" s="103" t="s">
        <v>51</v>
      </c>
      <c r="X128" s="103" t="s">
        <v>51</v>
      </c>
      <c r="Y128" s="103" t="s">
        <v>51</v>
      </c>
      <c r="Z128" s="103" t="s">
        <v>51</v>
      </c>
    </row>
  </sheetData>
  <sheetProtection sheet="1" objects="1" scenarios="1"/>
  <mergeCells count="29">
    <mergeCell ref="B42:C42"/>
    <mergeCell ref="A103:C103"/>
    <mergeCell ref="A116:B116"/>
    <mergeCell ref="N104:P104"/>
    <mergeCell ref="L51:O51"/>
    <mergeCell ref="Q104:S104"/>
    <mergeCell ref="T104:V104"/>
    <mergeCell ref="A106:B106"/>
    <mergeCell ref="A104:B104"/>
    <mergeCell ref="F104:G104"/>
    <mergeCell ref="I104:J104"/>
    <mergeCell ref="L104:M104"/>
    <mergeCell ref="A121:B121"/>
    <mergeCell ref="A105:B105"/>
    <mergeCell ref="A99:E99"/>
    <mergeCell ref="A117:B117"/>
    <mergeCell ref="A118:B118"/>
    <mergeCell ref="A119:B119"/>
    <mergeCell ref="A120:B120"/>
    <mergeCell ref="A107:B107"/>
    <mergeCell ref="A108:B108"/>
    <mergeCell ref="A115:B115"/>
    <mergeCell ref="A126:B126"/>
    <mergeCell ref="A127:B127"/>
    <mergeCell ref="A128:B128"/>
    <mergeCell ref="A122:B122"/>
    <mergeCell ref="A123:B123"/>
    <mergeCell ref="A124:B124"/>
    <mergeCell ref="A125:B1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1">
      <selection activeCell="C31" sqref="C31"/>
    </sheetView>
  </sheetViews>
  <sheetFormatPr defaultColWidth="9.140625" defaultRowHeight="12.75"/>
  <cols>
    <col min="1" max="1" width="29.140625" style="0" customWidth="1"/>
    <col min="2" max="2" width="14.421875" style="0" customWidth="1"/>
    <col min="3" max="3" width="19.00390625" style="0" customWidth="1"/>
    <col min="4" max="4" width="14.7109375" style="0" customWidth="1"/>
    <col min="5" max="5" width="15.8515625" style="0" customWidth="1"/>
    <col min="6" max="6" width="12.57421875" style="0" customWidth="1"/>
    <col min="7" max="7" width="17.57421875" style="0" customWidth="1"/>
    <col min="9" max="9" width="14.8515625" style="0" customWidth="1"/>
  </cols>
  <sheetData>
    <row r="2" spans="2:9" ht="26.25" thickBot="1">
      <c r="B2" s="58" t="s">
        <v>0</v>
      </c>
      <c r="C2" s="58"/>
      <c r="D2" s="59"/>
      <c r="E2" s="59"/>
      <c r="F2" s="135" t="s">
        <v>103</v>
      </c>
      <c r="G2" s="135"/>
      <c r="H2" s="135"/>
      <c r="I2" s="58" t="s">
        <v>104</v>
      </c>
    </row>
    <row r="3" ht="13.5" thickTop="1"/>
    <row r="6" spans="1:10" ht="13.5" thickBot="1">
      <c r="A6" s="60" t="s">
        <v>7</v>
      </c>
      <c r="B6" s="61" t="s">
        <v>1</v>
      </c>
      <c r="C6" s="61" t="s">
        <v>4</v>
      </c>
      <c r="D6" s="61" t="s">
        <v>2</v>
      </c>
      <c r="E6" s="61" t="s">
        <v>3</v>
      </c>
      <c r="F6" s="61" t="s">
        <v>5</v>
      </c>
      <c r="G6" s="61" t="s">
        <v>6</v>
      </c>
      <c r="H6" s="61"/>
      <c r="I6" s="61" t="s">
        <v>105</v>
      </c>
      <c r="J6" s="61"/>
    </row>
    <row r="7" spans="2:9" ht="12.75">
      <c r="B7">
        <v>10</v>
      </c>
      <c r="I7">
        <v>13</v>
      </c>
    </row>
    <row r="9" spans="1:10" ht="26.25" thickBot="1">
      <c r="A9" s="62" t="s">
        <v>8</v>
      </c>
      <c r="B9" s="63" t="s">
        <v>9</v>
      </c>
      <c r="C9" s="63" t="s">
        <v>10</v>
      </c>
      <c r="D9" s="61"/>
      <c r="E9" s="63" t="s">
        <v>106</v>
      </c>
      <c r="F9" s="63" t="s">
        <v>107</v>
      </c>
      <c r="G9" s="61" t="s">
        <v>108</v>
      </c>
      <c r="H9" s="61"/>
      <c r="I9" s="61"/>
      <c r="J9" s="61"/>
    </row>
    <row r="10" spans="2:7" ht="12.75">
      <c r="B10">
        <v>650</v>
      </c>
      <c r="C10">
        <v>8400</v>
      </c>
      <c r="E10">
        <f>0.44*C10</f>
        <v>3696</v>
      </c>
      <c r="F10">
        <f>0.71+0.0078*B10*360</f>
        <v>1825.9099999999999</v>
      </c>
      <c r="G10">
        <f>E10+F10</f>
        <v>5521.91</v>
      </c>
    </row>
    <row r="13" spans="1:10" ht="13.5" thickBot="1">
      <c r="A13" s="60" t="s">
        <v>11</v>
      </c>
      <c r="B13" s="61" t="s">
        <v>13</v>
      </c>
      <c r="C13" s="61"/>
      <c r="D13" s="64" t="s">
        <v>12</v>
      </c>
      <c r="E13" s="61"/>
      <c r="F13" s="61"/>
      <c r="G13" s="61"/>
      <c r="H13" s="61"/>
      <c r="I13" s="61"/>
      <c r="J13" s="61"/>
    </row>
    <row r="15" spans="1:2" ht="51">
      <c r="A15" s="65" t="s">
        <v>21</v>
      </c>
      <c r="B15" s="66">
        <f>G10</f>
        <v>5521.91</v>
      </c>
    </row>
    <row r="16" spans="1:2" ht="25.5">
      <c r="A16" s="66" t="s">
        <v>22</v>
      </c>
      <c r="B16" s="66">
        <f>I7*B15</f>
        <v>71784.83</v>
      </c>
    </row>
    <row r="22" spans="1:10" s="68" customFormat="1" ht="24" thickBot="1">
      <c r="A22" s="62" t="s">
        <v>14</v>
      </c>
      <c r="B22" s="67" t="s">
        <v>15</v>
      </c>
      <c r="C22" s="67" t="s">
        <v>16</v>
      </c>
      <c r="D22" s="67" t="s">
        <v>17</v>
      </c>
      <c r="E22" s="67" t="s">
        <v>18</v>
      </c>
      <c r="F22" s="67"/>
      <c r="G22" s="67"/>
      <c r="H22" s="67"/>
      <c r="I22" s="67" t="s">
        <v>20</v>
      </c>
      <c r="J22" s="67"/>
    </row>
    <row r="23" spans="1:10" ht="23.25">
      <c r="A23" s="69" t="s">
        <v>19</v>
      </c>
      <c r="B23" s="68">
        <v>20</v>
      </c>
      <c r="C23" s="68">
        <v>40</v>
      </c>
      <c r="D23" s="68">
        <v>5</v>
      </c>
      <c r="E23" s="68">
        <v>35</v>
      </c>
      <c r="F23" s="68"/>
      <c r="G23" s="68"/>
      <c r="H23" s="68"/>
      <c r="I23" s="68">
        <f>SUM(B23:H23)</f>
        <v>100</v>
      </c>
      <c r="J23" s="68"/>
    </row>
    <row r="24" spans="1:10" ht="26.25">
      <c r="A24" s="69" t="s">
        <v>23</v>
      </c>
      <c r="B24" s="70">
        <f>B23/100*B15</f>
        <v>1104.382</v>
      </c>
      <c r="C24" s="70">
        <f>C23/100*B15</f>
        <v>2208.764</v>
      </c>
      <c r="D24" s="70">
        <f>D23/100*B15</f>
        <v>276.0955</v>
      </c>
      <c r="E24" s="70">
        <f>E23/100*B15</f>
        <v>1932.6684999999998</v>
      </c>
      <c r="F24" s="68"/>
      <c r="G24" s="68"/>
      <c r="H24" s="68"/>
      <c r="I24" s="71">
        <f>SUM(B24:H24)</f>
        <v>5521.91</v>
      </c>
      <c r="J24" s="68"/>
    </row>
    <row r="25" spans="1:10" ht="26.25">
      <c r="A25" s="69" t="s">
        <v>24</v>
      </c>
      <c r="B25" s="68">
        <f>I7*B24</f>
        <v>14356.966</v>
      </c>
      <c r="C25" s="70">
        <f>I7*C24</f>
        <v>28713.932</v>
      </c>
      <c r="D25" s="70">
        <f>I7*D24</f>
        <v>3589.2415</v>
      </c>
      <c r="E25" s="70">
        <f>I7*E24</f>
        <v>25124.690499999997</v>
      </c>
      <c r="F25" s="68"/>
      <c r="G25" s="68"/>
      <c r="H25" s="68"/>
      <c r="I25" s="71">
        <f>SUM(B25:H25)</f>
        <v>71784.83</v>
      </c>
      <c r="J25" s="68"/>
    </row>
    <row r="26" spans="1:4" ht="23.25">
      <c r="A26" s="68"/>
      <c r="B26" s="68"/>
      <c r="C26" s="68"/>
      <c r="D26" s="68"/>
    </row>
    <row r="30" spans="1:10" s="74" customFormat="1" ht="18.75" thickBot="1">
      <c r="A30" s="72" t="s">
        <v>25</v>
      </c>
      <c r="B30" s="73" t="s">
        <v>15</v>
      </c>
      <c r="C30" s="73" t="s">
        <v>16</v>
      </c>
      <c r="D30" s="73" t="s">
        <v>17</v>
      </c>
      <c r="E30" s="73" t="s">
        <v>18</v>
      </c>
      <c r="F30" s="73"/>
      <c r="G30" s="73"/>
      <c r="H30" s="73"/>
      <c r="I30" s="73"/>
      <c r="J30" s="73"/>
    </row>
    <row r="31" spans="2:5" s="75" customFormat="1" ht="18">
      <c r="B31" s="75">
        <v>3500</v>
      </c>
      <c r="C31" s="75">
        <v>4500</v>
      </c>
      <c r="D31" s="75">
        <v>3000</v>
      </c>
      <c r="E31" s="75">
        <v>4000</v>
      </c>
    </row>
    <row r="34" spans="1:10" s="74" customFormat="1" ht="18.75" thickBot="1">
      <c r="A34" s="72" t="s">
        <v>26</v>
      </c>
      <c r="B34" s="73" t="s">
        <v>15</v>
      </c>
      <c r="C34" s="73" t="s">
        <v>16</v>
      </c>
      <c r="D34" s="73" t="s">
        <v>17</v>
      </c>
      <c r="E34" s="73" t="s">
        <v>18</v>
      </c>
      <c r="F34" s="73"/>
      <c r="G34" s="73"/>
      <c r="H34" s="73"/>
      <c r="I34" s="73"/>
      <c r="J34" s="73"/>
    </row>
    <row r="35" spans="2:9" s="75" customFormat="1" ht="26.25">
      <c r="B35" s="76">
        <f>B25/B31</f>
        <v>4.101990285714286</v>
      </c>
      <c r="C35" s="76">
        <f>C25/C31</f>
        <v>6.3808737777777775</v>
      </c>
      <c r="D35" s="76">
        <f>D25/D31</f>
        <v>1.1964138333333334</v>
      </c>
      <c r="E35" s="76">
        <f>E25/E31</f>
        <v>6.281172624999999</v>
      </c>
      <c r="I35" s="71">
        <f>SUM(B35:H35)</f>
        <v>17.960450521825393</v>
      </c>
    </row>
    <row r="36" spans="1:2" ht="59.25" customHeight="1" thickBot="1">
      <c r="A36" s="72" t="s">
        <v>109</v>
      </c>
      <c r="B36" s="77">
        <f>B35+C35+D35</f>
        <v>11.679277896825395</v>
      </c>
    </row>
    <row r="37" spans="1:2" ht="27" customHeight="1" thickBot="1">
      <c r="A37" s="72" t="s">
        <v>110</v>
      </c>
      <c r="B37" s="77">
        <f>E35</f>
        <v>6.281172624999999</v>
      </c>
    </row>
    <row r="38" spans="1:5" ht="55.5" customHeight="1" thickBot="1" thickTop="1">
      <c r="A38" s="78" t="s">
        <v>111</v>
      </c>
      <c r="B38" s="79" t="s">
        <v>112</v>
      </c>
      <c r="C38" s="66" t="s">
        <v>113</v>
      </c>
      <c r="D38" s="80"/>
      <c r="E38" s="80"/>
    </row>
    <row r="39" ht="13.5" thickTop="1"/>
    <row r="42" spans="1:2" s="82" customFormat="1" ht="21" thickBot="1">
      <c r="A42" s="81" t="s">
        <v>114</v>
      </c>
      <c r="B42" s="82" t="s">
        <v>115</v>
      </c>
    </row>
    <row r="44" ht="20.25">
      <c r="A44" s="82" t="s">
        <v>116</v>
      </c>
    </row>
    <row r="47" spans="1:7" ht="20.25">
      <c r="A47" s="82" t="s">
        <v>117</v>
      </c>
      <c r="B47" s="82"/>
      <c r="C47" s="82"/>
      <c r="D47" s="82"/>
      <c r="E47" s="82"/>
      <c r="F47" s="82"/>
      <c r="G47" s="82"/>
    </row>
    <row r="48" spans="1:7" ht="20.25">
      <c r="A48" s="82"/>
      <c r="B48" s="82" t="s">
        <v>118</v>
      </c>
      <c r="C48" s="82"/>
      <c r="D48" s="82"/>
      <c r="E48" s="82"/>
      <c r="F48" s="82"/>
      <c r="G48" s="82"/>
    </row>
    <row r="49" spans="1:7" ht="20.25">
      <c r="A49" s="82"/>
      <c r="B49" s="82" t="s">
        <v>119</v>
      </c>
      <c r="C49" s="82"/>
      <c r="D49" s="82"/>
      <c r="E49" s="82"/>
      <c r="F49" s="82"/>
      <c r="G49" s="82"/>
    </row>
    <row r="50" spans="1:7" ht="20.25">
      <c r="A50" s="82"/>
      <c r="B50" s="82" t="s">
        <v>120</v>
      </c>
      <c r="C50" s="82"/>
      <c r="D50" s="82"/>
      <c r="E50" s="82"/>
      <c r="F50" s="82"/>
      <c r="G50" s="82"/>
    </row>
    <row r="51" spans="1:7" ht="20.25">
      <c r="A51" s="82"/>
      <c r="B51" s="82"/>
      <c r="C51" s="82"/>
      <c r="D51" s="82"/>
      <c r="E51" s="82"/>
      <c r="F51" s="82"/>
      <c r="G51" s="82"/>
    </row>
    <row r="52" spans="1:7" ht="20.25">
      <c r="A52" s="82" t="s">
        <v>121</v>
      </c>
      <c r="B52" s="82"/>
      <c r="C52" s="82"/>
      <c r="D52" s="82"/>
      <c r="E52" s="82"/>
      <c r="F52" s="82"/>
      <c r="G52" s="82"/>
    </row>
    <row r="53" spans="1:7" ht="20.25">
      <c r="A53" s="82"/>
      <c r="B53" s="82"/>
      <c r="C53" s="82"/>
      <c r="D53" s="82"/>
      <c r="E53" s="82"/>
      <c r="F53" s="82"/>
      <c r="G53" s="82"/>
    </row>
  </sheetData>
  <mergeCells count="1">
    <mergeCell ref="F2:H2"/>
  </mergeCells>
  <hyperlinks>
    <hyperlink ref="D13" r:id="rId1" display="http://kotisivu.dnainternet.net/matpekk/kasvisivut/visu.htm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2"/>
  <sheetViews>
    <sheetView workbookViewId="0" topLeftCell="A1">
      <selection activeCell="E89" sqref="E89"/>
    </sheetView>
  </sheetViews>
  <sheetFormatPr defaultColWidth="9.140625" defaultRowHeight="12.75"/>
  <cols>
    <col min="1" max="1" width="22.00390625" style="1" customWidth="1"/>
    <col min="2" max="2" width="9.851562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140625" style="1" customWidth="1"/>
    <col min="7" max="7" width="9.00390625" style="1" customWidth="1"/>
    <col min="8" max="16384" width="9.140625" style="1" customWidth="1"/>
  </cols>
  <sheetData>
    <row r="2" spans="3:17" ht="27" thickBot="1">
      <c r="C2" s="42" t="s">
        <v>0</v>
      </c>
      <c r="D2" s="40"/>
      <c r="E2" s="39"/>
      <c r="F2" s="39"/>
      <c r="G2" s="39"/>
      <c r="H2" s="39"/>
      <c r="I2" s="39"/>
      <c r="J2" s="39"/>
      <c r="K2" s="41" t="s">
        <v>91</v>
      </c>
      <c r="L2" s="41" t="s">
        <v>52</v>
      </c>
      <c r="M2" s="41"/>
      <c r="N2" s="41"/>
      <c r="O2" s="41"/>
      <c r="P2" s="41"/>
      <c r="Q2" s="41"/>
    </row>
    <row r="3" ht="13.5" thickTop="1"/>
    <row r="4" spans="8:10" ht="12.75">
      <c r="H4" s="86" t="s">
        <v>122</v>
      </c>
      <c r="I4" s="86"/>
      <c r="J4" s="87" t="s">
        <v>12</v>
      </c>
    </row>
    <row r="5" spans="1:10" ht="12.75">
      <c r="A5" s="43" t="s">
        <v>90</v>
      </c>
      <c r="H5" s="86"/>
      <c r="I5" s="86"/>
      <c r="J5" s="86"/>
    </row>
    <row r="6" ht="12.75">
      <c r="A6" s="43" t="s">
        <v>92</v>
      </c>
    </row>
    <row r="11" spans="1:10" ht="13.5" thickBot="1">
      <c r="A11" s="44" t="s">
        <v>7</v>
      </c>
      <c r="B11" s="45" t="s">
        <v>1</v>
      </c>
      <c r="C11" s="45" t="s">
        <v>4</v>
      </c>
      <c r="D11" s="45" t="s">
        <v>2</v>
      </c>
      <c r="E11" s="45" t="s">
        <v>3</v>
      </c>
      <c r="F11" s="45" t="s">
        <v>5</v>
      </c>
      <c r="G11" s="45" t="s">
        <v>6</v>
      </c>
      <c r="H11" s="46"/>
      <c r="I11" s="3"/>
      <c r="J11" s="3" t="s">
        <v>123</v>
      </c>
    </row>
    <row r="12" spans="1:10" ht="12.75">
      <c r="A12" s="47"/>
      <c r="B12" s="47">
        <v>20</v>
      </c>
      <c r="C12" s="47">
        <v>4</v>
      </c>
      <c r="D12" s="47">
        <v>4</v>
      </c>
      <c r="E12" s="47">
        <v>4</v>
      </c>
      <c r="F12" s="47"/>
      <c r="G12" s="48"/>
      <c r="H12" s="49"/>
      <c r="J12" s="1">
        <v>25</v>
      </c>
    </row>
    <row r="14" spans="1:10" ht="39" thickBot="1">
      <c r="A14" s="50" t="s">
        <v>8</v>
      </c>
      <c r="B14" s="51" t="s">
        <v>9</v>
      </c>
      <c r="C14" s="52" t="s">
        <v>10</v>
      </c>
      <c r="D14" s="3"/>
      <c r="E14" s="3"/>
      <c r="F14" s="3"/>
      <c r="G14" s="3"/>
      <c r="H14" s="3"/>
      <c r="I14" s="3"/>
      <c r="J14" s="3"/>
    </row>
    <row r="15" spans="1:3" ht="12.75">
      <c r="A15" s="47"/>
      <c r="B15" s="47">
        <v>650</v>
      </c>
      <c r="C15" s="48">
        <v>8400</v>
      </c>
    </row>
    <row r="18" spans="1:3" ht="13.5" thickBot="1">
      <c r="A18" s="2" t="s">
        <v>102</v>
      </c>
      <c r="C18" s="3"/>
    </row>
    <row r="19" spans="1:2" ht="13.5" thickBot="1">
      <c r="A19" s="53" t="s">
        <v>21</v>
      </c>
      <c r="B19" s="54">
        <v>5522</v>
      </c>
    </row>
    <row r="20" spans="1:3" ht="12.75">
      <c r="A20" s="55" t="s">
        <v>22</v>
      </c>
      <c r="B20" s="57">
        <f>J12*B19</f>
        <v>138050</v>
      </c>
      <c r="C20" s="49"/>
    </row>
    <row r="25" ht="13.5" thickBot="1"/>
    <row r="26" spans="1:10" ht="13.5" thickBot="1">
      <c r="A26" s="83" t="s">
        <v>14</v>
      </c>
      <c r="B26" s="53" t="s">
        <v>15</v>
      </c>
      <c r="C26" s="53" t="s">
        <v>16</v>
      </c>
      <c r="D26" s="53" t="s">
        <v>17</v>
      </c>
      <c r="E26" s="54" t="s">
        <v>18</v>
      </c>
      <c r="F26" s="53"/>
      <c r="G26" s="53"/>
      <c r="H26" s="53"/>
      <c r="I26" s="53" t="s">
        <v>20</v>
      </c>
      <c r="J26" s="54"/>
    </row>
    <row r="27" spans="1:10" ht="13.5" thickBot="1">
      <c r="A27" s="84" t="s">
        <v>19</v>
      </c>
      <c r="B27" s="53">
        <v>25</v>
      </c>
      <c r="C27" s="53">
        <v>40</v>
      </c>
      <c r="D27" s="53">
        <v>5</v>
      </c>
      <c r="E27" s="54">
        <v>30</v>
      </c>
      <c r="F27" s="53"/>
      <c r="G27" s="53"/>
      <c r="H27" s="53"/>
      <c r="I27" s="53">
        <v>100</v>
      </c>
      <c r="J27" s="54"/>
    </row>
    <row r="28" spans="1:10" ht="13.5" thickBot="1">
      <c r="A28" s="84" t="s">
        <v>23</v>
      </c>
      <c r="B28" s="53">
        <f>B27/100*$B$19</f>
        <v>1380.5</v>
      </c>
      <c r="C28" s="53">
        <f>C27/100*$B$19</f>
        <v>2208.8</v>
      </c>
      <c r="D28" s="53">
        <f>D27/100*$B$19</f>
        <v>276.1</v>
      </c>
      <c r="E28" s="53">
        <f>E27/100*$B$19</f>
        <v>1656.6</v>
      </c>
      <c r="F28" s="53"/>
      <c r="G28" s="53"/>
      <c r="H28" s="53"/>
      <c r="I28" s="53">
        <f>I27/100*$B$19</f>
        <v>5522</v>
      </c>
      <c r="J28" s="54"/>
    </row>
    <row r="29" spans="1:10" ht="12.75">
      <c r="A29" s="85" t="s">
        <v>24</v>
      </c>
      <c r="B29" s="55">
        <f>B28*$J$12</f>
        <v>34512.5</v>
      </c>
      <c r="C29" s="55">
        <f>C28*$J$12</f>
        <v>55220.00000000001</v>
      </c>
      <c r="D29" s="55">
        <f>D28*$J$12</f>
        <v>6902.500000000001</v>
      </c>
      <c r="E29" s="55">
        <f>E28*$J$12</f>
        <v>41415</v>
      </c>
      <c r="F29" s="55"/>
      <c r="G29" s="55"/>
      <c r="H29" s="55"/>
      <c r="I29" s="55">
        <f>I28*$J$12</f>
        <v>138050</v>
      </c>
      <c r="J29" s="57"/>
    </row>
    <row r="33" ht="13.5" thickBot="1"/>
    <row r="34" spans="1:10" ht="13.5" thickBot="1">
      <c r="A34" s="83" t="s">
        <v>25</v>
      </c>
      <c r="B34" s="53" t="s">
        <v>15</v>
      </c>
      <c r="C34" s="53" t="s">
        <v>16</v>
      </c>
      <c r="D34" s="53" t="s">
        <v>17</v>
      </c>
      <c r="E34" s="54" t="s">
        <v>18</v>
      </c>
      <c r="F34" s="3"/>
      <c r="G34" s="3"/>
      <c r="H34" s="3"/>
      <c r="I34" s="3"/>
      <c r="J34" s="3"/>
    </row>
    <row r="35" spans="1:5" ht="12.75">
      <c r="A35" s="55"/>
      <c r="B35" s="55">
        <v>3500</v>
      </c>
      <c r="C35" s="55">
        <v>4500</v>
      </c>
      <c r="D35" s="55">
        <v>3500</v>
      </c>
      <c r="E35" s="57">
        <v>3000</v>
      </c>
    </row>
    <row r="37" ht="13.5" thickBot="1"/>
    <row r="38" spans="1:10" ht="13.5" thickBot="1">
      <c r="A38" s="83" t="s">
        <v>26</v>
      </c>
      <c r="B38" s="53" t="s">
        <v>15</v>
      </c>
      <c r="C38" s="53" t="s">
        <v>16</v>
      </c>
      <c r="D38" s="53" t="s">
        <v>17</v>
      </c>
      <c r="E38" s="54" t="s">
        <v>18</v>
      </c>
      <c r="F38" s="3"/>
      <c r="G38" s="3"/>
      <c r="H38" s="3"/>
      <c r="I38" s="3"/>
      <c r="J38" s="3"/>
    </row>
    <row r="39" spans="1:9" ht="12.75">
      <c r="A39" s="55"/>
      <c r="B39" s="90">
        <f>B29/B35</f>
        <v>9.860714285714286</v>
      </c>
      <c r="C39" s="90">
        <f>C29/C35</f>
        <v>12.271111111111113</v>
      </c>
      <c r="D39" s="90">
        <f>D29/D35</f>
        <v>1.9721428571428574</v>
      </c>
      <c r="E39" s="90">
        <f>E29/E35</f>
        <v>13.805</v>
      </c>
      <c r="I39" s="91">
        <f>SUM(B39:H39)</f>
        <v>37.908968253968254</v>
      </c>
    </row>
    <row r="41" ht="13.5" thickBot="1"/>
    <row r="42" spans="1:3" ht="27" thickBot="1" thickTop="1">
      <c r="A42" s="4" t="s">
        <v>27</v>
      </c>
      <c r="B42" s="136" t="s">
        <v>124</v>
      </c>
      <c r="C42" s="137"/>
    </row>
    <row r="43" spans="1:3" ht="13.5" thickTop="1">
      <c r="A43" s="4"/>
      <c r="B43" s="5"/>
      <c r="C43" s="5"/>
    </row>
    <row r="44" spans="1:3" ht="12.75">
      <c r="A44" s="4"/>
      <c r="B44" s="5"/>
      <c r="C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8" spans="1:3" ht="21" thickBot="1">
      <c r="A48" s="6" t="s">
        <v>36</v>
      </c>
      <c r="B48" s="6"/>
      <c r="C48" s="6"/>
    </row>
    <row r="49" spans="1:12" ht="31.5" customHeight="1" thickBot="1">
      <c r="A49" s="88" t="s">
        <v>38</v>
      </c>
      <c r="B49" s="89" t="s">
        <v>32</v>
      </c>
      <c r="C49" s="89" t="s">
        <v>33</v>
      </c>
      <c r="D49" s="89" t="s">
        <v>30</v>
      </c>
      <c r="E49" s="89" t="s">
        <v>34</v>
      </c>
      <c r="F49" s="89" t="s">
        <v>31</v>
      </c>
      <c r="G49" s="89"/>
      <c r="H49" s="89"/>
      <c r="I49" s="89"/>
      <c r="J49" s="89"/>
      <c r="L49" s="1" t="s">
        <v>125</v>
      </c>
    </row>
    <row r="50" ht="31.5" customHeight="1" thickBot="1"/>
    <row r="51" spans="1:15" ht="48" thickBot="1" thickTop="1">
      <c r="A51" s="24" t="s">
        <v>94</v>
      </c>
      <c r="B51" s="25" t="s">
        <v>31</v>
      </c>
      <c r="C51" s="23" t="s">
        <v>32</v>
      </c>
      <c r="D51" s="23" t="s">
        <v>33</v>
      </c>
      <c r="E51" s="23" t="s">
        <v>30</v>
      </c>
      <c r="F51" s="25" t="s">
        <v>34</v>
      </c>
      <c r="G51" s="23" t="s">
        <v>37</v>
      </c>
      <c r="H51" s="23" t="s">
        <v>96</v>
      </c>
      <c r="I51" s="25" t="s">
        <v>97</v>
      </c>
      <c r="J51" s="25" t="s">
        <v>98</v>
      </c>
      <c r="L51" s="134" t="s">
        <v>99</v>
      </c>
      <c r="M51" s="134"/>
      <c r="N51" s="134"/>
      <c r="O51" s="134"/>
    </row>
    <row r="52" spans="2:10" ht="12.75">
      <c r="B52" s="18" t="s">
        <v>31</v>
      </c>
      <c r="C52" s="18" t="s">
        <v>32</v>
      </c>
      <c r="D52" s="18" t="s">
        <v>33</v>
      </c>
      <c r="E52" s="18" t="s">
        <v>30</v>
      </c>
      <c r="F52" s="18" t="s">
        <v>34</v>
      </c>
      <c r="G52" s="18" t="s">
        <v>37</v>
      </c>
      <c r="H52" s="18" t="s">
        <v>96</v>
      </c>
      <c r="I52" s="18" t="s">
        <v>97</v>
      </c>
      <c r="J52" s="18" t="s">
        <v>98</v>
      </c>
    </row>
    <row r="55" ht="12.75">
      <c r="A55" s="7" t="s">
        <v>39</v>
      </c>
    </row>
    <row r="57" spans="1:12" ht="13.5" thickBot="1">
      <c r="A57" s="8" t="s">
        <v>28</v>
      </c>
      <c r="B57" s="8" t="s">
        <v>95</v>
      </c>
      <c r="C57" s="8" t="s">
        <v>29</v>
      </c>
      <c r="D57" s="9"/>
      <c r="E57" s="8">
        <v>2006</v>
      </c>
      <c r="F57" s="8">
        <v>2007</v>
      </c>
      <c r="G57" s="8">
        <v>2008</v>
      </c>
      <c r="H57" s="8">
        <v>2009</v>
      </c>
      <c r="I57" s="8">
        <v>2010</v>
      </c>
      <c r="J57" s="8">
        <v>2011</v>
      </c>
      <c r="K57" s="8">
        <v>2012</v>
      </c>
      <c r="L57" s="8">
        <v>2013</v>
      </c>
    </row>
    <row r="58" spans="1:12" ht="13.5" thickTop="1">
      <c r="A58" s="10" t="s">
        <v>40</v>
      </c>
      <c r="B58" s="10"/>
      <c r="C58" s="10">
        <v>3.29</v>
      </c>
      <c r="D58" s="11"/>
      <c r="E58" s="10" t="s">
        <v>30</v>
      </c>
      <c r="F58" s="10" t="s">
        <v>34</v>
      </c>
      <c r="G58" s="10" t="s">
        <v>31</v>
      </c>
      <c r="H58" s="10" t="s">
        <v>32</v>
      </c>
      <c r="I58" s="10" t="s">
        <v>33</v>
      </c>
      <c r="J58" s="10" t="s">
        <v>30</v>
      </c>
      <c r="K58" s="10" t="s">
        <v>34</v>
      </c>
      <c r="L58" s="10" t="s">
        <v>31</v>
      </c>
    </row>
    <row r="59" spans="1:12" ht="12.75">
      <c r="A59" s="12" t="s">
        <v>41</v>
      </c>
      <c r="B59" s="12"/>
      <c r="C59" s="12">
        <v>1.35</v>
      </c>
      <c r="D59" s="13"/>
      <c r="E59" s="12" t="s">
        <v>33</v>
      </c>
      <c r="F59" s="12" t="s">
        <v>34</v>
      </c>
      <c r="G59" s="12" t="s">
        <v>31</v>
      </c>
      <c r="H59" s="12" t="s">
        <v>32</v>
      </c>
      <c r="I59" s="12" t="s">
        <v>33</v>
      </c>
      <c r="J59" s="12" t="s">
        <v>30</v>
      </c>
      <c r="K59" s="12" t="s">
        <v>34</v>
      </c>
      <c r="L59" s="12" t="s">
        <v>31</v>
      </c>
    </row>
    <row r="60" spans="1:12" ht="12.75">
      <c r="A60" s="12" t="s">
        <v>42</v>
      </c>
      <c r="B60" s="12"/>
      <c r="C60" s="13">
        <v>1.65</v>
      </c>
      <c r="D60" s="13"/>
      <c r="E60" s="12" t="s">
        <v>37</v>
      </c>
      <c r="F60" s="12" t="s">
        <v>34</v>
      </c>
      <c r="G60" s="12" t="s">
        <v>31</v>
      </c>
      <c r="H60" s="12" t="s">
        <v>32</v>
      </c>
      <c r="I60" s="12" t="s">
        <v>33</v>
      </c>
      <c r="J60" s="12" t="s">
        <v>30</v>
      </c>
      <c r="K60" s="12" t="s">
        <v>34</v>
      </c>
      <c r="L60" s="12" t="s">
        <v>31</v>
      </c>
    </row>
    <row r="61" spans="1:12" ht="12.75">
      <c r="A61" s="12"/>
      <c r="B61" s="12"/>
      <c r="C61" s="14">
        <f>SUM(C58:C60)</f>
        <v>6.290000000000001</v>
      </c>
      <c r="D61" s="13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4"/>
      <c r="D62" s="13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12" t="s">
        <v>43</v>
      </c>
      <c r="B63" s="12"/>
      <c r="C63" s="13">
        <v>4.78</v>
      </c>
      <c r="D63" s="13"/>
      <c r="E63" s="12" t="s">
        <v>31</v>
      </c>
      <c r="F63" s="12" t="s">
        <v>32</v>
      </c>
      <c r="G63" s="12" t="s">
        <v>33</v>
      </c>
      <c r="H63" s="12" t="s">
        <v>30</v>
      </c>
      <c r="I63" s="12" t="s">
        <v>34</v>
      </c>
      <c r="J63" s="12" t="s">
        <v>31</v>
      </c>
      <c r="K63" s="12" t="s">
        <v>32</v>
      </c>
      <c r="L63" s="12" t="s">
        <v>33</v>
      </c>
    </row>
    <row r="64" spans="1:12" ht="12.75">
      <c r="A64" s="12" t="s">
        <v>44</v>
      </c>
      <c r="B64" s="12"/>
      <c r="C64" s="13">
        <v>2.3</v>
      </c>
      <c r="D64" s="13"/>
      <c r="E64" s="12" t="s">
        <v>32</v>
      </c>
      <c r="F64" s="12" t="s">
        <v>33</v>
      </c>
      <c r="G64" s="12" t="s">
        <v>30</v>
      </c>
      <c r="H64" s="12" t="s">
        <v>37</v>
      </c>
      <c r="I64" s="12" t="s">
        <v>34</v>
      </c>
      <c r="J64" s="12" t="s">
        <v>31</v>
      </c>
      <c r="K64" s="12" t="s">
        <v>32</v>
      </c>
      <c r="L64" s="12" t="s">
        <v>33</v>
      </c>
    </row>
    <row r="65" spans="1:12" ht="12.75">
      <c r="A65" s="12"/>
      <c r="B65" s="12"/>
      <c r="C65" s="14">
        <f>SUM(C63:C64)</f>
        <v>7.08</v>
      </c>
      <c r="D65" s="13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4"/>
      <c r="D66" s="13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12" t="s">
        <v>45</v>
      </c>
      <c r="B67" s="12"/>
      <c r="C67" s="13">
        <v>2.05</v>
      </c>
      <c r="D67" s="13"/>
      <c r="E67" s="12" t="s">
        <v>33</v>
      </c>
      <c r="F67" s="12" t="s">
        <v>30</v>
      </c>
      <c r="G67" s="12" t="s">
        <v>34</v>
      </c>
      <c r="H67" s="10" t="s">
        <v>31</v>
      </c>
      <c r="I67" s="10" t="s">
        <v>32</v>
      </c>
      <c r="J67" s="10" t="s">
        <v>33</v>
      </c>
      <c r="K67" s="10" t="s">
        <v>30</v>
      </c>
      <c r="L67" s="10" t="s">
        <v>34</v>
      </c>
    </row>
    <row r="68" spans="1:12" ht="12.75">
      <c r="A68" s="12" t="s">
        <v>46</v>
      </c>
      <c r="B68" s="12"/>
      <c r="C68" s="13">
        <v>5.33</v>
      </c>
      <c r="D68" s="13"/>
      <c r="E68" s="12" t="s">
        <v>30</v>
      </c>
      <c r="F68" s="12" t="s">
        <v>37</v>
      </c>
      <c r="G68" s="12" t="s">
        <v>34</v>
      </c>
      <c r="H68" s="12" t="s">
        <v>31</v>
      </c>
      <c r="I68" s="12" t="s">
        <v>32</v>
      </c>
      <c r="J68" s="12" t="s">
        <v>33</v>
      </c>
      <c r="K68" s="12" t="s">
        <v>30</v>
      </c>
      <c r="L68" s="12" t="s">
        <v>34</v>
      </c>
    </row>
    <row r="69" spans="1:12" ht="12.75">
      <c r="A69" s="12"/>
      <c r="B69" s="12"/>
      <c r="C69" s="14">
        <f>SUM(C67:C68)</f>
        <v>7.38</v>
      </c>
      <c r="D69" s="13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5" t="s">
        <v>47</v>
      </c>
      <c r="B71" s="15"/>
      <c r="C71" s="14">
        <v>7.99</v>
      </c>
      <c r="D71" s="12"/>
      <c r="E71" s="12" t="s">
        <v>34</v>
      </c>
      <c r="F71" s="12" t="s">
        <v>34</v>
      </c>
      <c r="G71" s="10" t="s">
        <v>32</v>
      </c>
      <c r="H71" s="10" t="s">
        <v>33</v>
      </c>
      <c r="I71" s="10" t="s">
        <v>30</v>
      </c>
      <c r="J71" s="10" t="s">
        <v>34</v>
      </c>
      <c r="K71" s="10" t="s">
        <v>31</v>
      </c>
      <c r="L71" s="12" t="s">
        <v>32</v>
      </c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 t="s">
        <v>48</v>
      </c>
      <c r="B73" s="12"/>
      <c r="C73" s="14">
        <v>6.52</v>
      </c>
      <c r="D73" s="12"/>
      <c r="E73" s="12" t="s">
        <v>33</v>
      </c>
      <c r="F73" s="12" t="s">
        <v>30</v>
      </c>
      <c r="G73" s="12" t="s">
        <v>37</v>
      </c>
      <c r="H73" s="12" t="s">
        <v>34</v>
      </c>
      <c r="I73" s="12" t="s">
        <v>31</v>
      </c>
      <c r="J73" s="12" t="s">
        <v>32</v>
      </c>
      <c r="K73" s="12" t="s">
        <v>33</v>
      </c>
      <c r="L73" s="12" t="s">
        <v>30</v>
      </c>
    </row>
    <row r="74" spans="1:12" ht="12.75">
      <c r="A74" s="12"/>
      <c r="B74" s="12"/>
      <c r="C74" s="14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4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4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4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4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4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4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4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4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21" customHeight="1" thickBot="1">
      <c r="A86" s="16"/>
      <c r="B86" s="16"/>
      <c r="C86" s="17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21.75" thickBot="1" thickTop="1">
      <c r="A87" s="23" t="s">
        <v>35</v>
      </c>
      <c r="B87" s="19"/>
      <c r="C87" s="20"/>
      <c r="D87" s="20"/>
      <c r="E87" s="21">
        <f aca="true" t="shared" si="0" ref="E87:L87">SUMIF(E58:E85,$C$51,$C$58:$C$85)+SUMIF(E58:E85,$D$51,$C$58:$C$85)+SUMIF(E58:E85,$E$51,$C$58:$C$85)+SUMIF(E58:E85,$G$51,$C$58:$C$85)+SUMIF(E58:E85,$H$51,$C$58:$C$85)</f>
        <v>22.49</v>
      </c>
      <c r="F87" s="21">
        <f t="shared" si="0"/>
        <v>20.98</v>
      </c>
      <c r="G87" s="21">
        <f t="shared" si="0"/>
        <v>21.59</v>
      </c>
      <c r="H87" s="21">
        <f t="shared" si="0"/>
        <v>21.360000000000003</v>
      </c>
      <c r="I87" s="21">
        <f t="shared" si="0"/>
        <v>21.660000000000004</v>
      </c>
      <c r="J87" s="21">
        <f t="shared" si="0"/>
        <v>20.189999999999998</v>
      </c>
      <c r="K87" s="21">
        <f t="shared" si="0"/>
        <v>20.98</v>
      </c>
      <c r="L87" s="21">
        <f t="shared" si="0"/>
        <v>21.59</v>
      </c>
    </row>
    <row r="88" spans="1:12" ht="21.75" thickBot="1" thickTop="1">
      <c r="A88" s="25" t="s">
        <v>100</v>
      </c>
      <c r="B88" s="19"/>
      <c r="C88" s="20"/>
      <c r="D88" s="20"/>
      <c r="E88" s="38">
        <f aca="true" t="shared" si="1" ref="E88:L88">SUMIF(E58:E85,$B$51,$C$58:$C$85)+SUMIF(E58:E85,$F$51,$C$58:$C$85)+SUMIF(E58:E85,$I$51,$C$58:$C$85)+SUMIF(E58:E85,$J$51,$C$58:$C$85)</f>
        <v>12.77</v>
      </c>
      <c r="F88" s="38">
        <f t="shared" si="1"/>
        <v>14.280000000000001</v>
      </c>
      <c r="G88" s="38">
        <f t="shared" si="1"/>
        <v>13.670000000000002</v>
      </c>
      <c r="H88" s="38">
        <f t="shared" si="1"/>
        <v>13.899999999999999</v>
      </c>
      <c r="I88" s="38">
        <f t="shared" si="1"/>
        <v>13.6</v>
      </c>
      <c r="J88" s="38">
        <f t="shared" si="1"/>
        <v>15.07</v>
      </c>
      <c r="K88" s="38">
        <f t="shared" si="1"/>
        <v>14.280000000000001</v>
      </c>
      <c r="L88" s="38">
        <f t="shared" si="1"/>
        <v>13.670000000000002</v>
      </c>
    </row>
    <row r="89" spans="1:12" ht="18.75" customHeight="1">
      <c r="A89" s="22" t="s">
        <v>101</v>
      </c>
      <c r="B89" s="22"/>
      <c r="C89" s="20"/>
      <c r="D89" s="20"/>
      <c r="E89" s="20">
        <f aca="true" t="shared" si="2" ref="E89:L89">SUM(E87:E88)</f>
        <v>35.26</v>
      </c>
      <c r="F89" s="20">
        <f t="shared" si="2"/>
        <v>35.260000000000005</v>
      </c>
      <c r="G89" s="20">
        <f t="shared" si="2"/>
        <v>35.260000000000005</v>
      </c>
      <c r="H89" s="20">
        <f t="shared" si="2"/>
        <v>35.260000000000005</v>
      </c>
      <c r="I89" s="20">
        <f t="shared" si="2"/>
        <v>35.260000000000005</v>
      </c>
      <c r="J89" s="20">
        <f t="shared" si="2"/>
        <v>35.26</v>
      </c>
      <c r="K89" s="20">
        <f t="shared" si="2"/>
        <v>35.260000000000005</v>
      </c>
      <c r="L89" s="20">
        <f t="shared" si="2"/>
        <v>35.260000000000005</v>
      </c>
    </row>
    <row r="90" spans="1:5" ht="18" customHeight="1">
      <c r="A90" s="120"/>
      <c r="B90" s="121"/>
      <c r="C90" s="121"/>
      <c r="D90" s="121"/>
      <c r="E90" s="121"/>
    </row>
    <row r="92" ht="12.75">
      <c r="A92" s="7" t="s">
        <v>93</v>
      </c>
    </row>
    <row r="94" spans="1:26" ht="18" customHeight="1">
      <c r="A94" s="92" t="s">
        <v>49</v>
      </c>
      <c r="B94" s="138"/>
      <c r="C94" s="139"/>
      <c r="D94" s="26" t="s">
        <v>50</v>
      </c>
      <c r="E94" s="26" t="s">
        <v>50</v>
      </c>
      <c r="F94" s="26" t="s">
        <v>50</v>
      </c>
      <c r="G94" s="26" t="s">
        <v>50</v>
      </c>
      <c r="H94" s="26" t="s">
        <v>50</v>
      </c>
      <c r="I94" s="26" t="s">
        <v>50</v>
      </c>
      <c r="J94" s="26" t="s">
        <v>50</v>
      </c>
      <c r="K94" s="26" t="s">
        <v>50</v>
      </c>
      <c r="L94" s="26" t="s">
        <v>50</v>
      </c>
      <c r="M94" s="26" t="s">
        <v>50</v>
      </c>
      <c r="N94" s="26" t="s">
        <v>50</v>
      </c>
      <c r="O94" s="26" t="s">
        <v>50</v>
      </c>
      <c r="P94" s="26" t="s">
        <v>50</v>
      </c>
      <c r="Q94" s="26" t="s">
        <v>50</v>
      </c>
      <c r="R94" s="26" t="s">
        <v>50</v>
      </c>
      <c r="S94" s="26" t="s">
        <v>50</v>
      </c>
      <c r="T94" s="26" t="s">
        <v>50</v>
      </c>
      <c r="U94" s="26" t="s">
        <v>50</v>
      </c>
      <c r="V94" s="26" t="s">
        <v>50</v>
      </c>
      <c r="W94" s="26" t="s">
        <v>50</v>
      </c>
      <c r="X94" s="26" t="s">
        <v>50</v>
      </c>
      <c r="Y94" s="26" t="s">
        <v>50</v>
      </c>
      <c r="Z94" s="26" t="s">
        <v>50</v>
      </c>
    </row>
    <row r="95" spans="1:26" ht="12.75" customHeight="1">
      <c r="A95" s="142" t="s">
        <v>53</v>
      </c>
      <c r="B95" s="144"/>
      <c r="C95" s="26" t="s">
        <v>50</v>
      </c>
      <c r="D95" s="26" t="s">
        <v>50</v>
      </c>
      <c r="E95" s="26" t="s">
        <v>50</v>
      </c>
      <c r="F95" s="142" t="s">
        <v>54</v>
      </c>
      <c r="G95" s="144"/>
      <c r="H95" s="26" t="s">
        <v>50</v>
      </c>
      <c r="I95" s="142" t="s">
        <v>55</v>
      </c>
      <c r="J95" s="144"/>
      <c r="K95" s="26" t="s">
        <v>50</v>
      </c>
      <c r="L95" s="142" t="s">
        <v>56</v>
      </c>
      <c r="M95" s="144"/>
      <c r="N95" s="142" t="s">
        <v>57</v>
      </c>
      <c r="O95" s="143"/>
      <c r="P95" s="144"/>
      <c r="Q95" s="142" t="s">
        <v>58</v>
      </c>
      <c r="R95" s="143"/>
      <c r="S95" s="144"/>
      <c r="T95" s="142" t="s">
        <v>59</v>
      </c>
      <c r="U95" s="143"/>
      <c r="V95" s="144"/>
      <c r="W95" s="26" t="s">
        <v>50</v>
      </c>
      <c r="X95" s="27" t="s">
        <v>60</v>
      </c>
      <c r="Y95" s="26" t="s">
        <v>50</v>
      </c>
      <c r="Z95" s="26" t="s">
        <v>50</v>
      </c>
    </row>
    <row r="96" spans="1:26" ht="21">
      <c r="A96" s="149" t="s">
        <v>61</v>
      </c>
      <c r="B96" s="150"/>
      <c r="C96" s="28" t="s">
        <v>62</v>
      </c>
      <c r="D96" s="28" t="s">
        <v>63</v>
      </c>
      <c r="E96" s="28" t="s">
        <v>64</v>
      </c>
      <c r="F96" s="28" t="s">
        <v>65</v>
      </c>
      <c r="G96" s="28" t="s">
        <v>66</v>
      </c>
      <c r="H96" s="28" t="s">
        <v>67</v>
      </c>
      <c r="I96" s="28" t="s">
        <v>68</v>
      </c>
      <c r="J96" s="28" t="s">
        <v>69</v>
      </c>
      <c r="K96" s="28" t="s">
        <v>70</v>
      </c>
      <c r="L96" s="28" t="s">
        <v>71</v>
      </c>
      <c r="M96" s="28" t="s">
        <v>72</v>
      </c>
      <c r="N96" s="28" t="s">
        <v>73</v>
      </c>
      <c r="O96" s="28" t="s">
        <v>74</v>
      </c>
      <c r="P96" s="28" t="s">
        <v>70</v>
      </c>
      <c r="Q96" s="28" t="s">
        <v>73</v>
      </c>
      <c r="R96" s="28" t="s">
        <v>74</v>
      </c>
      <c r="S96" s="28" t="s">
        <v>70</v>
      </c>
      <c r="T96" s="28" t="s">
        <v>75</v>
      </c>
      <c r="U96" s="28" t="s">
        <v>73</v>
      </c>
      <c r="V96" s="28" t="s">
        <v>74</v>
      </c>
      <c r="W96" s="28" t="s">
        <v>70</v>
      </c>
      <c r="X96" s="28" t="s">
        <v>76</v>
      </c>
      <c r="Y96" s="28" t="s">
        <v>77</v>
      </c>
      <c r="Z96" s="29" t="s">
        <v>78</v>
      </c>
    </row>
    <row r="97" spans="1:26" ht="25.5">
      <c r="A97" s="145" t="s">
        <v>79</v>
      </c>
      <c r="B97" s="146"/>
      <c r="C97" s="30" t="s">
        <v>80</v>
      </c>
      <c r="D97" s="30" t="s">
        <v>81</v>
      </c>
      <c r="E97" s="31" t="s">
        <v>82</v>
      </c>
      <c r="F97" s="30" t="s">
        <v>83</v>
      </c>
      <c r="G97" s="30">
        <v>12.5</v>
      </c>
      <c r="H97" s="30">
        <v>221</v>
      </c>
      <c r="I97" s="32" t="s">
        <v>84</v>
      </c>
      <c r="J97" s="32" t="s">
        <v>85</v>
      </c>
      <c r="K97" s="32">
        <v>80</v>
      </c>
      <c r="L97" s="32" t="s">
        <v>86</v>
      </c>
      <c r="M97" s="32" t="s">
        <v>87</v>
      </c>
      <c r="N97" s="32">
        <v>40</v>
      </c>
      <c r="O97" s="32">
        <v>15</v>
      </c>
      <c r="P97" s="32">
        <v>110</v>
      </c>
      <c r="Q97" s="32">
        <v>45</v>
      </c>
      <c r="R97" s="32">
        <v>5</v>
      </c>
      <c r="S97" s="32">
        <v>30</v>
      </c>
      <c r="T97" s="32" t="s">
        <v>88</v>
      </c>
      <c r="U97" s="32">
        <v>30</v>
      </c>
      <c r="V97" s="32">
        <v>4</v>
      </c>
      <c r="W97" s="32">
        <v>30</v>
      </c>
      <c r="X97" s="32">
        <v>-10</v>
      </c>
      <c r="Y97" s="32">
        <v>-1</v>
      </c>
      <c r="Z97" s="32">
        <v>60</v>
      </c>
    </row>
    <row r="98" spans="1:26" ht="12.75">
      <c r="A98" s="147"/>
      <c r="B98" s="148"/>
      <c r="C98" s="26" t="s">
        <v>51</v>
      </c>
      <c r="D98" s="26"/>
      <c r="E98" s="33"/>
      <c r="F98" s="26" t="s">
        <v>51</v>
      </c>
      <c r="G98" s="26" t="s">
        <v>51</v>
      </c>
      <c r="H98" s="26" t="s">
        <v>51</v>
      </c>
      <c r="I98" s="26" t="s">
        <v>51</v>
      </c>
      <c r="J98" s="26" t="s">
        <v>51</v>
      </c>
      <c r="K98" s="26" t="s">
        <v>51</v>
      </c>
      <c r="L98" s="26" t="s">
        <v>51</v>
      </c>
      <c r="M98" s="26" t="s">
        <v>51</v>
      </c>
      <c r="N98" s="26" t="s">
        <v>51</v>
      </c>
      <c r="O98" s="26" t="s">
        <v>51</v>
      </c>
      <c r="P98" s="26" t="s">
        <v>51</v>
      </c>
      <c r="Q98" s="26" t="s">
        <v>51</v>
      </c>
      <c r="R98" s="26" t="s">
        <v>51</v>
      </c>
      <c r="S98" s="26" t="s">
        <v>51</v>
      </c>
      <c r="T98" s="26" t="s">
        <v>51</v>
      </c>
      <c r="U98" s="26" t="s">
        <v>51</v>
      </c>
      <c r="V98" s="26" t="s">
        <v>51</v>
      </c>
      <c r="W98" s="26" t="s">
        <v>51</v>
      </c>
      <c r="X98" s="26" t="s">
        <v>51</v>
      </c>
      <c r="Y98" s="26" t="s">
        <v>51</v>
      </c>
      <c r="Z98" s="26" t="s">
        <v>51</v>
      </c>
    </row>
    <row r="99" spans="1:26" ht="12.75">
      <c r="A99" s="140"/>
      <c r="B99" s="141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>
      <c r="A106" s="140"/>
      <c r="B106" s="141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>
      <c r="A107" s="140"/>
      <c r="B107" s="141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>
      <c r="A108" s="140"/>
      <c r="B108" s="141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>
      <c r="A109" s="140"/>
      <c r="B109" s="141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>
      <c r="A110" s="140"/>
      <c r="B110" s="141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>
      <c r="A111" s="147"/>
      <c r="B111" s="148"/>
      <c r="C111" s="26" t="s">
        <v>51</v>
      </c>
      <c r="D111" s="26"/>
      <c r="E111" s="33"/>
      <c r="F111" s="26" t="s">
        <v>51</v>
      </c>
      <c r="G111" s="26" t="s">
        <v>51</v>
      </c>
      <c r="H111" s="26" t="s">
        <v>51</v>
      </c>
      <c r="I111" s="26" t="s">
        <v>51</v>
      </c>
      <c r="J111" s="26" t="s">
        <v>51</v>
      </c>
      <c r="K111" s="26" t="s">
        <v>51</v>
      </c>
      <c r="L111" s="26" t="s">
        <v>51</v>
      </c>
      <c r="M111" s="26" t="s">
        <v>51</v>
      </c>
      <c r="N111" s="26" t="s">
        <v>51</v>
      </c>
      <c r="O111" s="26" t="s">
        <v>51</v>
      </c>
      <c r="P111" s="26" t="s">
        <v>51</v>
      </c>
      <c r="Q111" s="26" t="s">
        <v>51</v>
      </c>
      <c r="R111" s="26" t="s">
        <v>51</v>
      </c>
      <c r="S111" s="26" t="s">
        <v>51</v>
      </c>
      <c r="T111" s="26" t="s">
        <v>51</v>
      </c>
      <c r="U111" s="26" t="s">
        <v>51</v>
      </c>
      <c r="V111" s="26" t="s">
        <v>51</v>
      </c>
      <c r="W111" s="26" t="s">
        <v>51</v>
      </c>
      <c r="X111" s="26" t="s">
        <v>51</v>
      </c>
      <c r="Y111" s="26" t="s">
        <v>51</v>
      </c>
      <c r="Z111" s="26" t="s">
        <v>51</v>
      </c>
    </row>
    <row r="112" spans="1:26" ht="12.75">
      <c r="A112" s="147"/>
      <c r="B112" s="148"/>
      <c r="C112" s="26" t="s">
        <v>51</v>
      </c>
      <c r="D112" s="37" t="s">
        <v>89</v>
      </c>
      <c r="E112" s="33"/>
      <c r="F112" s="26" t="s">
        <v>51</v>
      </c>
      <c r="G112" s="26" t="s">
        <v>51</v>
      </c>
      <c r="H112" s="26" t="s">
        <v>51</v>
      </c>
      <c r="I112" s="26" t="s">
        <v>51</v>
      </c>
      <c r="J112" s="26" t="s">
        <v>51</v>
      </c>
      <c r="K112" s="26" t="s">
        <v>51</v>
      </c>
      <c r="L112" s="26" t="s">
        <v>51</v>
      </c>
      <c r="M112" s="26" t="s">
        <v>51</v>
      </c>
      <c r="N112" s="26" t="s">
        <v>51</v>
      </c>
      <c r="O112" s="26" t="s">
        <v>51</v>
      </c>
      <c r="P112" s="26" t="s">
        <v>51</v>
      </c>
      <c r="Q112" s="26" t="s">
        <v>51</v>
      </c>
      <c r="R112" s="26" t="s">
        <v>51</v>
      </c>
      <c r="S112" s="26" t="s">
        <v>51</v>
      </c>
      <c r="T112" s="26" t="s">
        <v>51</v>
      </c>
      <c r="U112" s="26" t="s">
        <v>51</v>
      </c>
      <c r="V112" s="26" t="s">
        <v>51</v>
      </c>
      <c r="W112" s="26" t="s">
        <v>51</v>
      </c>
      <c r="X112" s="26" t="s">
        <v>51</v>
      </c>
      <c r="Y112" s="26" t="s">
        <v>51</v>
      </c>
      <c r="Z112" s="26" t="s">
        <v>51</v>
      </c>
    </row>
  </sheetData>
  <sheetProtection/>
  <mergeCells count="22">
    <mergeCell ref="A112:B112"/>
    <mergeCell ref="A96:B96"/>
    <mergeCell ref="A90:E90"/>
    <mergeCell ref="A108:B108"/>
    <mergeCell ref="A109:B109"/>
    <mergeCell ref="A110:B110"/>
    <mergeCell ref="A111:B111"/>
    <mergeCell ref="A98:B98"/>
    <mergeCell ref="A99:B99"/>
    <mergeCell ref="A106:B106"/>
    <mergeCell ref="Q95:S95"/>
    <mergeCell ref="T95:V95"/>
    <mergeCell ref="A97:B97"/>
    <mergeCell ref="A95:B95"/>
    <mergeCell ref="F95:G95"/>
    <mergeCell ref="I95:J95"/>
    <mergeCell ref="L95:M95"/>
    <mergeCell ref="B42:C42"/>
    <mergeCell ref="A94:C94"/>
    <mergeCell ref="A107:B107"/>
    <mergeCell ref="N95:P95"/>
    <mergeCell ref="L51:O51"/>
  </mergeCells>
  <hyperlinks>
    <hyperlink ref="J4" r:id="rId1" display="http://kotisivu.dnainternet.net/matpekk/kasvisivut/visu.htm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Ylä-Savon ammattiopisto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pekkarinen_m</dc:creator>
  <cp:keywords/>
  <dc:description/>
  <cp:lastModifiedBy>pekkarinen_m</cp:lastModifiedBy>
  <dcterms:created xsi:type="dcterms:W3CDTF">2007-01-29T09:12:42Z</dcterms:created>
  <dcterms:modified xsi:type="dcterms:W3CDTF">2007-08-15T06:44:47Z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